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15" windowWidth="16605" windowHeight="645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O84" i="1"/>
  <c r="N81"/>
  <c r="O86" s="1"/>
  <c r="N86"/>
  <c r="N85"/>
  <c r="O79"/>
  <c r="O80"/>
  <c r="O81"/>
  <c r="J79"/>
  <c r="I78"/>
  <c r="E77"/>
  <c r="I76"/>
  <c r="E75"/>
  <c r="I67"/>
  <c r="E70"/>
  <c r="I70"/>
  <c r="J70"/>
  <c r="E71"/>
  <c r="I71"/>
  <c r="J71"/>
  <c r="E72"/>
  <c r="I72"/>
  <c r="J72"/>
  <c r="E73"/>
  <c r="I73"/>
  <c r="J73"/>
  <c r="E74"/>
  <c r="I74"/>
  <c r="J74"/>
  <c r="I75"/>
  <c r="J75"/>
  <c r="E76"/>
  <c r="J76"/>
  <c r="I77"/>
  <c r="J78"/>
  <c r="E79"/>
  <c r="I79"/>
  <c r="E80"/>
  <c r="I80"/>
  <c r="J80"/>
  <c r="E81"/>
  <c r="I81"/>
  <c r="J81"/>
  <c r="E82"/>
  <c r="I82"/>
  <c r="J82"/>
  <c r="E83"/>
  <c r="I83"/>
  <c r="J83"/>
  <c r="E84"/>
  <c r="I84"/>
  <c r="J84"/>
  <c r="E85"/>
  <c r="I85"/>
  <c r="J85"/>
  <c r="E86"/>
  <c r="I86"/>
  <c r="J86"/>
  <c r="E87"/>
  <c r="I87"/>
  <c r="J87"/>
  <c r="E88"/>
  <c r="I88"/>
  <c r="J88"/>
  <c r="E89"/>
  <c r="I89"/>
  <c r="J89"/>
  <c r="E90"/>
  <c r="I90"/>
  <c r="J90"/>
  <c r="E91"/>
  <c r="I91"/>
  <c r="J91"/>
  <c r="E92"/>
  <c r="I92"/>
  <c r="J92"/>
  <c r="E93"/>
  <c r="I93"/>
  <c r="J93"/>
  <c r="J66"/>
  <c r="J62"/>
  <c r="J61"/>
  <c r="J60"/>
  <c r="K59"/>
  <c r="J59"/>
  <c r="F59"/>
  <c r="E56"/>
  <c r="I52"/>
  <c r="E55"/>
  <c r="I55"/>
  <c r="J55"/>
  <c r="I56"/>
  <c r="J56"/>
  <c r="E57"/>
  <c r="I57"/>
  <c r="J57"/>
  <c r="E58"/>
  <c r="I58"/>
  <c r="J58"/>
  <c r="E59"/>
  <c r="I59"/>
  <c r="E61"/>
  <c r="E62"/>
  <c r="I62"/>
  <c r="E63"/>
  <c r="I63"/>
  <c r="J63"/>
  <c r="E64"/>
  <c r="I64"/>
  <c r="J64"/>
  <c r="E65"/>
  <c r="I65"/>
  <c r="J65"/>
  <c r="E66"/>
  <c r="I66"/>
  <c r="E67"/>
  <c r="J67"/>
  <c r="E68"/>
  <c r="I68"/>
  <c r="J68"/>
  <c r="E69"/>
  <c r="I69"/>
  <c r="J69"/>
  <c r="J49"/>
  <c r="E47"/>
  <c r="I47"/>
  <c r="J47"/>
  <c r="E48"/>
  <c r="I48"/>
  <c r="J48"/>
  <c r="E49"/>
  <c r="I49"/>
  <c r="E50"/>
  <c r="I50"/>
  <c r="J50"/>
  <c r="E51"/>
  <c r="I51"/>
  <c r="J51"/>
  <c r="E52"/>
  <c r="J52"/>
  <c r="E53"/>
  <c r="I53"/>
  <c r="J53"/>
  <c r="E54"/>
  <c r="I54"/>
  <c r="J54"/>
  <c r="J37"/>
  <c r="H37"/>
  <c r="F37"/>
  <c r="N82" l="1"/>
  <c r="O82" s="1"/>
  <c r="O85"/>
  <c r="E78"/>
  <c r="J77"/>
  <c r="I61"/>
  <c r="E60"/>
  <c r="I60"/>
  <c r="E38"/>
  <c r="E39"/>
  <c r="E40"/>
  <c r="E41"/>
  <c r="E42"/>
  <c r="E43"/>
  <c r="E44"/>
  <c r="E45"/>
  <c r="E46"/>
  <c r="E37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5"/>
  <c r="K35"/>
  <c r="K37"/>
  <c r="J46"/>
  <c r="J38"/>
  <c r="J39"/>
  <c r="J40"/>
  <c r="J41"/>
  <c r="J42"/>
  <c r="J43"/>
  <c r="J44"/>
  <c r="J45"/>
  <c r="I40"/>
  <c r="I38"/>
  <c r="I37"/>
  <c r="H38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I39"/>
  <c r="I41"/>
  <c r="I42"/>
  <c r="I43"/>
  <c r="I44"/>
  <c r="I45"/>
  <c r="I46"/>
  <c r="K36"/>
  <c r="J36"/>
  <c r="H36"/>
  <c r="G36"/>
  <c r="F36"/>
  <c r="L3"/>
  <c r="F38" l="1"/>
  <c r="K38" s="1"/>
  <c r="I35"/>
  <c r="J35"/>
  <c r="H35"/>
  <c r="F35"/>
  <c r="F39" l="1"/>
  <c r="K39" s="1"/>
  <c r="H34"/>
  <c r="I34"/>
  <c r="J34"/>
  <c r="K34"/>
  <c r="F34"/>
  <c r="F40" l="1"/>
  <c r="K40" s="1"/>
  <c r="H33"/>
  <c r="I33"/>
  <c r="J33"/>
  <c r="K33"/>
  <c r="F33"/>
  <c r="F41" l="1"/>
  <c r="K41" s="1"/>
  <c r="K32"/>
  <c r="H32"/>
  <c r="I32"/>
  <c r="J32"/>
  <c r="F32"/>
  <c r="F42" l="1"/>
  <c r="K42" s="1"/>
  <c r="H31"/>
  <c r="I31"/>
  <c r="J31"/>
  <c r="K31"/>
  <c r="F31"/>
  <c r="F43" l="1"/>
  <c r="K43" s="1"/>
  <c r="H30"/>
  <c r="I30"/>
  <c r="J30"/>
  <c r="K30"/>
  <c r="F30"/>
  <c r="F44" l="1"/>
  <c r="K44" s="1"/>
  <c r="H29"/>
  <c r="I29"/>
  <c r="J29"/>
  <c r="K29"/>
  <c r="F29"/>
  <c r="K28"/>
  <c r="J28"/>
  <c r="I28"/>
  <c r="H28"/>
  <c r="F28"/>
  <c r="J27"/>
  <c r="K27"/>
  <c r="I27"/>
  <c r="H27"/>
  <c r="F27"/>
  <c r="K26"/>
  <c r="J26"/>
  <c r="I21"/>
  <c r="I22"/>
  <c r="I23"/>
  <c r="I24"/>
  <c r="I25"/>
  <c r="I26"/>
  <c r="I20"/>
  <c r="H26"/>
  <c r="F26"/>
  <c r="K25"/>
  <c r="J25"/>
  <c r="H25"/>
  <c r="F25"/>
  <c r="K23"/>
  <c r="K24"/>
  <c r="J24"/>
  <c r="H24"/>
  <c r="F24"/>
  <c r="F23"/>
  <c r="H23"/>
  <c r="J23"/>
  <c r="K22"/>
  <c r="J22"/>
  <c r="H22"/>
  <c r="F22"/>
  <c r="K21"/>
  <c r="J21"/>
  <c r="H21"/>
  <c r="F21"/>
  <c r="K20"/>
  <c r="J20"/>
  <c r="H20"/>
  <c r="F20"/>
  <c r="K19"/>
  <c r="J19"/>
  <c r="H19"/>
  <c r="I19"/>
  <c r="F19"/>
  <c r="K18"/>
  <c r="I18"/>
  <c r="H18"/>
  <c r="F18"/>
  <c r="J18"/>
  <c r="K17"/>
  <c r="I17"/>
  <c r="H17"/>
  <c r="F17"/>
  <c r="J17"/>
  <c r="K16"/>
  <c r="I16"/>
  <c r="H16"/>
  <c r="F16"/>
  <c r="J16"/>
  <c r="K15"/>
  <c r="I15"/>
  <c r="H15"/>
  <c r="F15"/>
  <c r="J15"/>
  <c r="I14"/>
  <c r="H14"/>
  <c r="H7"/>
  <c r="H8"/>
  <c r="H9"/>
  <c r="H10"/>
  <c r="H11"/>
  <c r="H12"/>
  <c r="H13"/>
  <c r="H6"/>
  <c r="H5"/>
  <c r="K14"/>
  <c r="F14"/>
  <c r="J14"/>
  <c r="K13"/>
  <c r="I13"/>
  <c r="F13"/>
  <c r="J13"/>
  <c r="K12"/>
  <c r="J12"/>
  <c r="I12"/>
  <c r="F12"/>
  <c r="K11"/>
  <c r="I11"/>
  <c r="F11"/>
  <c r="J11"/>
  <c r="K10"/>
  <c r="I10"/>
  <c r="F10"/>
  <c r="J10"/>
  <c r="J9"/>
  <c r="K9"/>
  <c r="J8"/>
  <c r="I9"/>
  <c r="F9"/>
  <c r="K8"/>
  <c r="I8"/>
  <c r="F8"/>
  <c r="K7"/>
  <c r="K6"/>
  <c r="K5"/>
  <c r="J7"/>
  <c r="I7"/>
  <c r="F7"/>
  <c r="J6"/>
  <c r="F6"/>
  <c r="F5"/>
  <c r="J5"/>
  <c r="I6"/>
  <c r="I5"/>
  <c r="F45" l="1"/>
  <c r="K45" s="1"/>
  <c r="F46" l="1"/>
  <c r="K46" l="1"/>
  <c r="F47"/>
  <c r="F48" l="1"/>
  <c r="K47"/>
  <c r="F49" l="1"/>
  <c r="K48"/>
  <c r="F50" l="1"/>
  <c r="K49"/>
  <c r="K50" l="1"/>
  <c r="F51"/>
  <c r="K51" l="1"/>
  <c r="F52"/>
  <c r="F53" l="1"/>
  <c r="K52"/>
  <c r="F54" l="1"/>
  <c r="K53"/>
  <c r="K54" l="1"/>
  <c r="F55"/>
  <c r="F56" l="1"/>
  <c r="K55"/>
  <c r="F57" l="1"/>
  <c r="K56"/>
  <c r="F58" l="1"/>
  <c r="K57"/>
  <c r="K58" l="1"/>
  <c r="F60" l="1"/>
  <c r="K60" l="1"/>
  <c r="F61"/>
  <c r="F62" l="1"/>
  <c r="K61"/>
  <c r="K62" l="1"/>
  <c r="F63"/>
  <c r="F64" l="1"/>
  <c r="K63"/>
  <c r="F65" l="1"/>
  <c r="K64"/>
  <c r="F66" l="1"/>
  <c r="K65"/>
  <c r="K66" l="1"/>
  <c r="F67"/>
  <c r="F68" l="1"/>
  <c r="K67"/>
  <c r="K68" l="1"/>
  <c r="F69"/>
  <c r="K69" l="1"/>
  <c r="F70"/>
  <c r="F71" l="1"/>
  <c r="K70"/>
  <c r="F72" l="1"/>
  <c r="K71"/>
  <c r="K72" l="1"/>
  <c r="F73"/>
  <c r="F74" l="1"/>
  <c r="K73"/>
  <c r="K74" l="1"/>
  <c r="F75"/>
  <c r="F76" l="1"/>
  <c r="K75"/>
  <c r="K76" l="1"/>
  <c r="F77"/>
  <c r="K77" l="1"/>
  <c r="F78"/>
  <c r="F79" l="1"/>
  <c r="K78"/>
  <c r="K79" l="1"/>
  <c r="F80"/>
  <c r="F81" l="1"/>
  <c r="K80"/>
  <c r="F82" l="1"/>
  <c r="K81"/>
  <c r="F83" l="1"/>
  <c r="K82"/>
  <c r="K83" l="1"/>
  <c r="F84"/>
  <c r="K84" l="1"/>
  <c r="F85"/>
  <c r="F86" l="1"/>
  <c r="K85"/>
  <c r="K86" l="1"/>
  <c r="F87"/>
  <c r="K87" l="1"/>
  <c r="F88"/>
  <c r="K88" l="1"/>
  <c r="F89"/>
  <c r="F90" l="1"/>
  <c r="K89"/>
  <c r="K90" l="1"/>
  <c r="F91"/>
  <c r="F92" l="1"/>
  <c r="K91"/>
  <c r="K92" l="1"/>
  <c r="F93"/>
  <c r="K93" l="1"/>
  <c r="H94"/>
</calcChain>
</file>

<file path=xl/sharedStrings.xml><?xml version="1.0" encoding="utf-8"?>
<sst xmlns="http://schemas.openxmlformats.org/spreadsheetml/2006/main" count="100" uniqueCount="98">
  <si>
    <t>Skup akcji DGA</t>
  </si>
  <si>
    <t>ilość</t>
  </si>
  <si>
    <t>rb</t>
  </si>
  <si>
    <t>data rb</t>
  </si>
  <si>
    <t>wartość</t>
  </si>
  <si>
    <t>średni kurs</t>
  </si>
  <si>
    <t>udział w kapitale</t>
  </si>
  <si>
    <t>1/2013</t>
  </si>
  <si>
    <t>4/2013</t>
  </si>
  <si>
    <t>ilość narastająco</t>
  </si>
  <si>
    <t>7/2013</t>
  </si>
  <si>
    <t>udział narastająca</t>
  </si>
  <si>
    <t>9/2013</t>
  </si>
  <si>
    <t>12/2013</t>
  </si>
  <si>
    <t>13/2013</t>
  </si>
  <si>
    <t>18/2013</t>
  </si>
  <si>
    <t>19/2013</t>
  </si>
  <si>
    <t>20/2013</t>
  </si>
  <si>
    <t>29/2013</t>
  </si>
  <si>
    <t>wartość narastająco</t>
  </si>
  <si>
    <t>30/2013</t>
  </si>
  <si>
    <t>1/2014</t>
  </si>
  <si>
    <t>2/2014</t>
  </si>
  <si>
    <t>3/2014</t>
  </si>
  <si>
    <t>5/2014</t>
  </si>
  <si>
    <t>6/2014</t>
  </si>
  <si>
    <t>7/2014</t>
  </si>
  <si>
    <t>8/2014</t>
  </si>
  <si>
    <t>9/2014</t>
  </si>
  <si>
    <t>10/2014</t>
  </si>
  <si>
    <t>11/2014</t>
  </si>
  <si>
    <t>12/2014</t>
  </si>
  <si>
    <t>14/2014</t>
  </si>
  <si>
    <t>15/2014</t>
  </si>
  <si>
    <t>16/2014</t>
  </si>
  <si>
    <t>17/2014</t>
  </si>
  <si>
    <t>18/2014</t>
  </si>
  <si>
    <t>23/2014</t>
  </si>
  <si>
    <t>24/2014</t>
  </si>
  <si>
    <t>25/2014</t>
  </si>
  <si>
    <t>27/2014</t>
  </si>
  <si>
    <t>nowa liczba akcji</t>
  </si>
  <si>
    <t>stara liczba akcji</t>
  </si>
  <si>
    <t>38/2014</t>
  </si>
  <si>
    <t>po scaleniu</t>
  </si>
  <si>
    <t>wartość nominalna nabytych akcji</t>
  </si>
  <si>
    <t>40/2014</t>
  </si>
  <si>
    <t>42/2014</t>
  </si>
  <si>
    <t>43/2014</t>
  </si>
  <si>
    <t>44/2014</t>
  </si>
  <si>
    <t>45/2014</t>
  </si>
  <si>
    <t>46/2014</t>
  </si>
  <si>
    <t>47/2014</t>
  </si>
  <si>
    <t>48/2014</t>
  </si>
  <si>
    <t>49/2014</t>
  </si>
  <si>
    <t>50/2014</t>
  </si>
  <si>
    <t>52/2014</t>
  </si>
  <si>
    <t>1/2015</t>
  </si>
  <si>
    <t>2/2015</t>
  </si>
  <si>
    <t>6/2015</t>
  </si>
  <si>
    <t>9/2015</t>
  </si>
  <si>
    <t>11/2015</t>
  </si>
  <si>
    <t>13/2015</t>
  </si>
  <si>
    <t>14/2015</t>
  </si>
  <si>
    <t>15/2015</t>
  </si>
  <si>
    <t>16/2015</t>
  </si>
  <si>
    <t>17/2015</t>
  </si>
  <si>
    <t>22/2015</t>
  </si>
  <si>
    <t>23/2015</t>
  </si>
  <si>
    <t>25/2015</t>
  </si>
  <si>
    <t>26/2015</t>
  </si>
  <si>
    <t>30/2015</t>
  </si>
  <si>
    <t>31/2015</t>
  </si>
  <si>
    <t>32/2015</t>
  </si>
  <si>
    <t>33/2015</t>
  </si>
  <si>
    <t>34/2015</t>
  </si>
  <si>
    <t>35/2015</t>
  </si>
  <si>
    <t>39/2015</t>
  </si>
  <si>
    <t>40/2015</t>
  </si>
  <si>
    <t>41/2015</t>
  </si>
  <si>
    <t>42/2015</t>
  </si>
  <si>
    <t>1/2016</t>
  </si>
  <si>
    <t>4/2016</t>
  </si>
  <si>
    <t>5/2016</t>
  </si>
  <si>
    <t>6/2016</t>
  </si>
  <si>
    <t>8/2016</t>
  </si>
  <si>
    <t>9/2016</t>
  </si>
  <si>
    <t>10/2016</t>
  </si>
  <si>
    <t>11/2016</t>
  </si>
  <si>
    <t>13/2016</t>
  </si>
  <si>
    <t>AG</t>
  </si>
  <si>
    <t>ASZ</t>
  </si>
  <si>
    <t>DGA</t>
  </si>
  <si>
    <t>Całość</t>
  </si>
  <si>
    <t>Łącznie</t>
  </si>
  <si>
    <t>po ewentualnym umorzeniu</t>
  </si>
  <si>
    <t>uwaga po zwiększeniu o 2% dodatkowy raport na GPW, czyli jak przekroczymy 12,14%</t>
  </si>
  <si>
    <t>17/2016</t>
  </si>
</sst>
</file>

<file path=xl/styles.xml><?xml version="1.0" encoding="utf-8"?>
<styleSheet xmlns="http://schemas.openxmlformats.org/spreadsheetml/2006/main">
  <numFmts count="1">
    <numFmt numFmtId="164" formatCode="0.0000%"/>
  </numFmts>
  <fonts count="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0" borderId="1" xfId="0" applyFont="1" applyBorder="1"/>
    <xf numFmtId="4" fontId="0" fillId="0" borderId="1" xfId="0" applyNumberFormat="1" applyBorder="1"/>
    <xf numFmtId="3" fontId="0" fillId="0" borderId="1" xfId="0" applyNumberFormat="1" applyBorder="1"/>
    <xf numFmtId="3" fontId="2" fillId="2" borderId="1" xfId="0" applyNumberFormat="1" applyFont="1" applyFill="1" applyBorder="1"/>
    <xf numFmtId="0" fontId="2" fillId="2" borderId="1" xfId="0" applyFont="1" applyFill="1" applyBorder="1"/>
    <xf numFmtId="2" fontId="0" fillId="0" borderId="1" xfId="0" applyNumberFormat="1" applyBorder="1"/>
    <xf numFmtId="0" fontId="0" fillId="3" borderId="1" xfId="0" applyFill="1" applyBorder="1"/>
    <xf numFmtId="14" fontId="0" fillId="3" borderId="1" xfId="0" applyNumberFormat="1" applyFill="1" applyBorder="1"/>
    <xf numFmtId="3" fontId="0" fillId="3" borderId="1" xfId="0" applyNumberFormat="1" applyFill="1" applyBorder="1"/>
    <xf numFmtId="4" fontId="0" fillId="3" borderId="1" xfId="0" applyNumberFormat="1" applyFill="1" applyBorder="1"/>
    <xf numFmtId="164" fontId="0" fillId="3" borderId="1" xfId="1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4" fontId="0" fillId="0" borderId="2" xfId="0" applyNumberFormat="1" applyFill="1" applyBorder="1"/>
    <xf numFmtId="3" fontId="0" fillId="0" borderId="0" xfId="0" applyNumberFormat="1"/>
    <xf numFmtId="10" fontId="0" fillId="0" borderId="0" xfId="1" applyNumberFormat="1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O94"/>
  <sheetViews>
    <sheetView tabSelected="1" workbookViewId="0">
      <pane xSplit="2" ySplit="4" topLeftCell="C76" activePane="bottomRight" state="frozen"/>
      <selection pane="topRight" activeCell="C1" sqref="C1"/>
      <selection pane="bottomLeft" activeCell="A5" sqref="A5"/>
      <selection pane="bottomRight" activeCell="O85" sqref="O85:O86"/>
    </sheetView>
  </sheetViews>
  <sheetFormatPr defaultRowHeight="15"/>
  <cols>
    <col min="1" max="1" width="12.140625" customWidth="1"/>
    <col min="3" max="3" width="12.140625" customWidth="1"/>
    <col min="5" max="5" width="23.85546875" customWidth="1"/>
    <col min="6" max="6" width="16.140625" customWidth="1"/>
    <col min="8" max="8" width="18.5703125" bestFit="1" customWidth="1"/>
    <col min="9" max="9" width="13.7109375" customWidth="1"/>
    <col min="10" max="10" width="16" bestFit="1" customWidth="1"/>
    <col min="11" max="11" width="18.42578125" customWidth="1"/>
  </cols>
  <sheetData>
    <row r="2" spans="2:12">
      <c r="C2" s="1" t="s">
        <v>0</v>
      </c>
      <c r="K2" s="9" t="s">
        <v>42</v>
      </c>
      <c r="L2" s="8">
        <v>9042232</v>
      </c>
    </row>
    <row r="3" spans="2:12">
      <c r="K3" s="9" t="s">
        <v>41</v>
      </c>
      <c r="L3" s="8">
        <f>L2/8</f>
        <v>1130279</v>
      </c>
    </row>
    <row r="4" spans="2:12" ht="30">
      <c r="B4" s="5" t="s">
        <v>2</v>
      </c>
      <c r="C4" s="5" t="s">
        <v>3</v>
      </c>
      <c r="D4" s="5" t="s">
        <v>1</v>
      </c>
      <c r="E4" s="16" t="s">
        <v>45</v>
      </c>
      <c r="F4" s="5" t="s">
        <v>9</v>
      </c>
      <c r="G4" s="5" t="s">
        <v>4</v>
      </c>
      <c r="H4" s="5" t="s">
        <v>19</v>
      </c>
      <c r="I4" s="5" t="s">
        <v>5</v>
      </c>
      <c r="J4" s="5" t="s">
        <v>6</v>
      </c>
      <c r="K4" s="5" t="s">
        <v>11</v>
      </c>
    </row>
    <row r="5" spans="2:12">
      <c r="B5" s="2" t="s">
        <v>7</v>
      </c>
      <c r="C5" s="3">
        <v>41276</v>
      </c>
      <c r="D5" s="7">
        <v>23854</v>
      </c>
      <c r="E5" s="7">
        <f>D5</f>
        <v>23854</v>
      </c>
      <c r="F5" s="7">
        <f>D5</f>
        <v>23854</v>
      </c>
      <c r="G5" s="6">
        <v>29899.11</v>
      </c>
      <c r="H5" s="6">
        <f>G5</f>
        <v>29899.11</v>
      </c>
      <c r="I5" s="2">
        <f t="shared" ref="I5:I19" si="0">ROUND(G5/D5,2)</f>
        <v>1.25</v>
      </c>
      <c r="J5" s="4">
        <f>D5/$L$2</f>
        <v>2.6380654687913336E-3</v>
      </c>
      <c r="K5" s="4">
        <f>F5/$L$2</f>
        <v>2.6380654687913336E-3</v>
      </c>
    </row>
    <row r="6" spans="2:12">
      <c r="B6" s="2" t="s">
        <v>8</v>
      </c>
      <c r="C6" s="3">
        <v>41288</v>
      </c>
      <c r="D6" s="7">
        <v>22443</v>
      </c>
      <c r="E6" s="7">
        <f t="shared" ref="E6:E35" si="1">D6</f>
        <v>22443</v>
      </c>
      <c r="F6" s="7">
        <f t="shared" ref="F6:F16" si="2">F5+D6</f>
        <v>46297</v>
      </c>
      <c r="G6" s="6">
        <v>29846.34</v>
      </c>
      <c r="H6" s="6">
        <f>H5+G6</f>
        <v>59745.45</v>
      </c>
      <c r="I6" s="2">
        <f t="shared" si="0"/>
        <v>1.33</v>
      </c>
      <c r="J6" s="4">
        <f t="shared" ref="J6:J11" si="3">D6/$L$2</f>
        <v>2.4820199260536559E-3</v>
      </c>
      <c r="K6" s="4">
        <f t="shared" ref="K6" si="4">F6/$L$2</f>
        <v>5.12008539484499E-3</v>
      </c>
    </row>
    <row r="7" spans="2:12">
      <c r="B7" s="2" t="s">
        <v>10</v>
      </c>
      <c r="C7" s="3">
        <v>41372</v>
      </c>
      <c r="D7" s="7">
        <v>13466</v>
      </c>
      <c r="E7" s="7">
        <f t="shared" si="1"/>
        <v>13466</v>
      </c>
      <c r="F7" s="7">
        <f t="shared" si="2"/>
        <v>59763</v>
      </c>
      <c r="G7" s="6">
        <v>18447.95</v>
      </c>
      <c r="H7" s="6">
        <f t="shared" ref="H7:H13" si="5">H6+G7</f>
        <v>78193.399999999994</v>
      </c>
      <c r="I7" s="2">
        <f t="shared" si="0"/>
        <v>1.37</v>
      </c>
      <c r="J7" s="4">
        <f t="shared" si="3"/>
        <v>1.489234074064899E-3</v>
      </c>
      <c r="K7" s="4">
        <f t="shared" ref="K7:K14" si="6">F7/$L$2</f>
        <v>6.609319468909889E-3</v>
      </c>
    </row>
    <row r="8" spans="2:12">
      <c r="B8" s="2" t="s">
        <v>12</v>
      </c>
      <c r="C8" s="3">
        <v>41379</v>
      </c>
      <c r="D8" s="7">
        <v>1069</v>
      </c>
      <c r="E8" s="7">
        <f t="shared" si="1"/>
        <v>1069</v>
      </c>
      <c r="F8" s="7">
        <f t="shared" si="2"/>
        <v>60832</v>
      </c>
      <c r="G8" s="6">
        <v>1485.9099999999999</v>
      </c>
      <c r="H8" s="6">
        <f t="shared" si="5"/>
        <v>79679.31</v>
      </c>
      <c r="I8" s="2">
        <f t="shared" si="0"/>
        <v>1.39</v>
      </c>
      <c r="J8" s="4">
        <f t="shared" si="3"/>
        <v>1.1822302281118202E-4</v>
      </c>
      <c r="K8" s="4">
        <f t="shared" si="6"/>
        <v>6.7275424917210705E-3</v>
      </c>
    </row>
    <row r="9" spans="2:12">
      <c r="B9" s="2" t="s">
        <v>13</v>
      </c>
      <c r="C9" s="3">
        <v>41414</v>
      </c>
      <c r="D9" s="7">
        <v>5444</v>
      </c>
      <c r="E9" s="7">
        <f t="shared" si="1"/>
        <v>5444</v>
      </c>
      <c r="F9" s="7">
        <f t="shared" si="2"/>
        <v>66276</v>
      </c>
      <c r="G9" s="6">
        <v>6639.9400000000005</v>
      </c>
      <c r="H9" s="6">
        <f t="shared" si="5"/>
        <v>86319.25</v>
      </c>
      <c r="I9" s="2">
        <f t="shared" si="0"/>
        <v>1.22</v>
      </c>
      <c r="J9" s="4">
        <f t="shared" si="3"/>
        <v>6.0206373824515892E-4</v>
      </c>
      <c r="K9" s="4">
        <f t="shared" si="6"/>
        <v>7.3296062299662299E-3</v>
      </c>
    </row>
    <row r="10" spans="2:12">
      <c r="B10" s="2" t="s">
        <v>14</v>
      </c>
      <c r="C10" s="3">
        <v>41421</v>
      </c>
      <c r="D10" s="7">
        <v>18927</v>
      </c>
      <c r="E10" s="7">
        <f t="shared" si="1"/>
        <v>18927</v>
      </c>
      <c r="F10" s="7">
        <f t="shared" si="2"/>
        <v>85203</v>
      </c>
      <c r="G10" s="6">
        <v>23258.739999999998</v>
      </c>
      <c r="H10" s="6">
        <f t="shared" si="5"/>
        <v>109577.98999999999</v>
      </c>
      <c r="I10" s="2">
        <f t="shared" si="0"/>
        <v>1.23</v>
      </c>
      <c r="J10" s="4">
        <f t="shared" si="3"/>
        <v>2.0931778790900298E-3</v>
      </c>
      <c r="K10" s="4">
        <f t="shared" si="6"/>
        <v>9.4227841090562588E-3</v>
      </c>
    </row>
    <row r="11" spans="2:12">
      <c r="B11" s="2" t="s">
        <v>15</v>
      </c>
      <c r="C11" s="3">
        <v>41449</v>
      </c>
      <c r="D11" s="7">
        <v>4630</v>
      </c>
      <c r="E11" s="7">
        <f t="shared" si="1"/>
        <v>4630</v>
      </c>
      <c r="F11" s="7">
        <f t="shared" si="2"/>
        <v>89833</v>
      </c>
      <c r="G11" s="6">
        <v>5708.7</v>
      </c>
      <c r="H11" s="6">
        <f t="shared" si="5"/>
        <v>115286.68999999999</v>
      </c>
      <c r="I11" s="2">
        <f t="shared" si="0"/>
        <v>1.23</v>
      </c>
      <c r="J11" s="4">
        <f t="shared" si="3"/>
        <v>5.1204171713355726E-4</v>
      </c>
      <c r="K11" s="4">
        <f t="shared" si="6"/>
        <v>9.9348258261898175E-3</v>
      </c>
    </row>
    <row r="12" spans="2:12">
      <c r="B12" s="2" t="s">
        <v>16</v>
      </c>
      <c r="C12" s="3">
        <v>41456</v>
      </c>
      <c r="D12" s="7">
        <v>8968</v>
      </c>
      <c r="E12" s="7">
        <f t="shared" si="1"/>
        <v>8968</v>
      </c>
      <c r="F12" s="7">
        <f t="shared" si="2"/>
        <v>98801</v>
      </c>
      <c r="G12" s="6">
        <v>11226.86</v>
      </c>
      <c r="H12" s="6">
        <f t="shared" si="5"/>
        <v>126513.54999999999</v>
      </c>
      <c r="I12" s="2">
        <f t="shared" si="0"/>
        <v>1.25</v>
      </c>
      <c r="J12" s="4">
        <f t="shared" ref="J12:J18" si="7">D12/$L$2</f>
        <v>9.9179052251700687E-4</v>
      </c>
      <c r="K12" s="4">
        <f t="shared" si="6"/>
        <v>1.0926616348706824E-2</v>
      </c>
    </row>
    <row r="13" spans="2:12">
      <c r="B13" s="2" t="s">
        <v>17</v>
      </c>
      <c r="C13" s="3">
        <v>41463</v>
      </c>
      <c r="D13" s="7">
        <v>2378</v>
      </c>
      <c r="E13" s="7">
        <f t="shared" si="1"/>
        <v>2378</v>
      </c>
      <c r="F13" s="7">
        <f t="shared" si="2"/>
        <v>101179</v>
      </c>
      <c r="G13" s="6">
        <v>3002.01</v>
      </c>
      <c r="H13" s="6">
        <f t="shared" si="5"/>
        <v>129515.55999999998</v>
      </c>
      <c r="I13" s="2">
        <f t="shared" si="0"/>
        <v>1.26</v>
      </c>
      <c r="J13" s="4">
        <f t="shared" si="7"/>
        <v>2.629881648690279E-4</v>
      </c>
      <c r="K13" s="4">
        <f t="shared" si="6"/>
        <v>1.1189604513575851E-2</v>
      </c>
    </row>
    <row r="14" spans="2:12">
      <c r="B14" s="2" t="s">
        <v>18</v>
      </c>
      <c r="C14" s="3">
        <v>41631</v>
      </c>
      <c r="D14" s="7">
        <v>11187</v>
      </c>
      <c r="E14" s="7">
        <f t="shared" si="1"/>
        <v>11187</v>
      </c>
      <c r="F14" s="7">
        <f t="shared" si="2"/>
        <v>112366</v>
      </c>
      <c r="G14" s="6">
        <v>10010.9</v>
      </c>
      <c r="H14" s="6">
        <f t="shared" ref="H14:H23" si="8">H13+G14</f>
        <v>139526.46</v>
      </c>
      <c r="I14" s="2">
        <f t="shared" si="0"/>
        <v>0.89</v>
      </c>
      <c r="J14" s="4">
        <f t="shared" si="7"/>
        <v>1.23719453338512E-3</v>
      </c>
      <c r="K14" s="4">
        <f t="shared" si="6"/>
        <v>1.2426799046960972E-2</v>
      </c>
    </row>
    <row r="15" spans="2:12">
      <c r="B15" s="2" t="s">
        <v>20</v>
      </c>
      <c r="C15" s="3">
        <v>41638</v>
      </c>
      <c r="D15" s="7">
        <v>5511</v>
      </c>
      <c r="E15" s="7">
        <f t="shared" si="1"/>
        <v>5511</v>
      </c>
      <c r="F15" s="7">
        <f t="shared" si="2"/>
        <v>117877</v>
      </c>
      <c r="G15" s="6">
        <v>4823.8</v>
      </c>
      <c r="H15" s="6">
        <f t="shared" si="8"/>
        <v>144350.25999999998</v>
      </c>
      <c r="I15" s="2">
        <f t="shared" si="0"/>
        <v>0.88</v>
      </c>
      <c r="J15" s="4">
        <f t="shared" si="7"/>
        <v>6.0947341320151925E-4</v>
      </c>
      <c r="K15" s="4">
        <f t="shared" ref="K15:K20" si="9">F15/$L$2</f>
        <v>1.3036272460162491E-2</v>
      </c>
    </row>
    <row r="16" spans="2:12">
      <c r="B16" s="2" t="s">
        <v>21</v>
      </c>
      <c r="C16" s="3">
        <v>41646</v>
      </c>
      <c r="D16" s="7">
        <v>2959</v>
      </c>
      <c r="E16" s="7">
        <f t="shared" si="1"/>
        <v>2959</v>
      </c>
      <c r="F16" s="7">
        <f t="shared" si="2"/>
        <v>120836</v>
      </c>
      <c r="G16" s="6">
        <v>2663.1</v>
      </c>
      <c r="H16" s="6">
        <f t="shared" si="8"/>
        <v>147013.35999999999</v>
      </c>
      <c r="I16" s="10">
        <f t="shared" si="0"/>
        <v>0.9</v>
      </c>
      <c r="J16" s="4">
        <f t="shared" si="7"/>
        <v>3.2724221187866007E-4</v>
      </c>
      <c r="K16" s="4">
        <f t="shared" si="9"/>
        <v>1.336351467204115E-2</v>
      </c>
    </row>
    <row r="17" spans="2:11">
      <c r="B17" s="2" t="s">
        <v>22</v>
      </c>
      <c r="C17" s="3">
        <v>41652</v>
      </c>
      <c r="D17" s="7">
        <v>5213</v>
      </c>
      <c r="E17" s="7">
        <f t="shared" si="1"/>
        <v>5213</v>
      </c>
      <c r="F17" s="7">
        <f t="shared" ref="F17:F23" si="10">F16+D17</f>
        <v>126049</v>
      </c>
      <c r="G17" s="6">
        <v>5082.2199999999993</v>
      </c>
      <c r="H17" s="6">
        <f t="shared" si="8"/>
        <v>152095.57999999999</v>
      </c>
      <c r="I17" s="10">
        <f t="shared" si="0"/>
        <v>0.97</v>
      </c>
      <c r="J17" s="4">
        <f t="shared" si="7"/>
        <v>5.7651694847024495E-4</v>
      </c>
      <c r="K17" s="4">
        <f t="shared" si="9"/>
        <v>1.3940031620511396E-2</v>
      </c>
    </row>
    <row r="18" spans="2:11">
      <c r="B18" s="2" t="s">
        <v>23</v>
      </c>
      <c r="C18" s="3">
        <v>41659</v>
      </c>
      <c r="D18" s="7">
        <v>7993</v>
      </c>
      <c r="E18" s="7">
        <f t="shared" si="1"/>
        <v>7993</v>
      </c>
      <c r="F18" s="7">
        <f t="shared" si="10"/>
        <v>134042</v>
      </c>
      <c r="G18" s="6">
        <v>8101.2000000000044</v>
      </c>
      <c r="H18" s="6">
        <f t="shared" si="8"/>
        <v>160196.78</v>
      </c>
      <c r="I18" s="10">
        <f t="shared" si="0"/>
        <v>1.01</v>
      </c>
      <c r="J18" s="4">
        <f t="shared" si="7"/>
        <v>8.8396316307743489E-4</v>
      </c>
      <c r="K18" s="4">
        <f t="shared" si="9"/>
        <v>1.4823994783588831E-2</v>
      </c>
    </row>
    <row r="19" spans="2:11">
      <c r="B19" s="2" t="s">
        <v>24</v>
      </c>
      <c r="C19" s="3">
        <v>41663</v>
      </c>
      <c r="D19" s="7">
        <v>730</v>
      </c>
      <c r="E19" s="7">
        <f t="shared" si="1"/>
        <v>730</v>
      </c>
      <c r="F19" s="7">
        <f t="shared" si="10"/>
        <v>134772</v>
      </c>
      <c r="G19" s="6">
        <v>715.4</v>
      </c>
      <c r="H19" s="6">
        <f t="shared" si="8"/>
        <v>160912.18</v>
      </c>
      <c r="I19" s="2">
        <f t="shared" si="0"/>
        <v>0.98</v>
      </c>
      <c r="J19" s="4">
        <f>D19/$L$2</f>
        <v>8.0732279375269296E-5</v>
      </c>
      <c r="K19" s="4">
        <f t="shared" si="9"/>
        <v>1.4904727062964101E-2</v>
      </c>
    </row>
    <row r="20" spans="2:11">
      <c r="B20" s="2" t="s">
        <v>25</v>
      </c>
      <c r="C20" s="3">
        <v>41729</v>
      </c>
      <c r="D20" s="7">
        <v>13723</v>
      </c>
      <c r="E20" s="7">
        <f t="shared" si="1"/>
        <v>13723</v>
      </c>
      <c r="F20" s="7">
        <f t="shared" si="10"/>
        <v>148495</v>
      </c>
      <c r="G20" s="6">
        <v>12099.119999999999</v>
      </c>
      <c r="H20" s="6">
        <f t="shared" si="8"/>
        <v>173011.3</v>
      </c>
      <c r="I20" s="10">
        <f>ROUND(G20/D20,2)</f>
        <v>0.88</v>
      </c>
      <c r="J20" s="4">
        <f>D20/$L$2</f>
        <v>1.5176562600915349E-3</v>
      </c>
      <c r="K20" s="4">
        <f t="shared" si="9"/>
        <v>1.6422383323055637E-2</v>
      </c>
    </row>
    <row r="21" spans="2:11">
      <c r="B21" s="2" t="s">
        <v>26</v>
      </c>
      <c r="C21" s="3">
        <v>41736</v>
      </c>
      <c r="D21" s="7">
        <v>18129</v>
      </c>
      <c r="E21" s="7">
        <f t="shared" si="1"/>
        <v>18129</v>
      </c>
      <c r="F21" s="7">
        <f t="shared" si="10"/>
        <v>166624</v>
      </c>
      <c r="G21" s="6">
        <v>16251.780000000002</v>
      </c>
      <c r="H21" s="6">
        <f t="shared" si="8"/>
        <v>189263.08</v>
      </c>
      <c r="I21" s="10">
        <f t="shared" ref="I21:I27" si="11">ROUND(G21/D21,2)</f>
        <v>0.9</v>
      </c>
      <c r="J21" s="4">
        <f>D21/$L$2</f>
        <v>2.0049253325948725E-3</v>
      </c>
      <c r="K21" s="4">
        <f t="shared" ref="K21:K26" si="12">F21/$L$2</f>
        <v>1.8427308655650506E-2</v>
      </c>
    </row>
    <row r="22" spans="2:11">
      <c r="B22" s="2" t="s">
        <v>27</v>
      </c>
      <c r="C22" s="3">
        <v>41743</v>
      </c>
      <c r="D22" s="7">
        <v>24899</v>
      </c>
      <c r="E22" s="7">
        <f t="shared" si="1"/>
        <v>24899</v>
      </c>
      <c r="F22" s="7">
        <f t="shared" si="10"/>
        <v>191523</v>
      </c>
      <c r="G22" s="6">
        <v>22410.340000000004</v>
      </c>
      <c r="H22" s="6">
        <f t="shared" si="8"/>
        <v>211673.41999999998</v>
      </c>
      <c r="I22" s="10">
        <f t="shared" si="11"/>
        <v>0.9</v>
      </c>
      <c r="J22" s="4">
        <f>D22/$L$2</f>
        <v>2.7536342796778495E-3</v>
      </c>
      <c r="K22" s="4">
        <f t="shared" si="12"/>
        <v>2.1180942935328358E-2</v>
      </c>
    </row>
    <row r="23" spans="2:11">
      <c r="B23" s="2" t="s">
        <v>28</v>
      </c>
      <c r="C23" s="3">
        <v>41751</v>
      </c>
      <c r="D23" s="7">
        <v>19019</v>
      </c>
      <c r="E23" s="7">
        <f t="shared" si="1"/>
        <v>19019</v>
      </c>
      <c r="F23" s="7">
        <f t="shared" si="10"/>
        <v>210542</v>
      </c>
      <c r="G23" s="6">
        <v>17187.29</v>
      </c>
      <c r="H23" s="6">
        <f t="shared" si="8"/>
        <v>228860.71</v>
      </c>
      <c r="I23" s="10">
        <f t="shared" si="11"/>
        <v>0.9</v>
      </c>
      <c r="J23" s="4">
        <f t="shared" ref="J23" si="13">D23/$L$2</f>
        <v>2.1033523581345847E-3</v>
      </c>
      <c r="K23" s="4">
        <f t="shared" si="12"/>
        <v>2.3284295293462941E-2</v>
      </c>
    </row>
    <row r="24" spans="2:11">
      <c r="B24" s="2" t="s">
        <v>29</v>
      </c>
      <c r="C24" s="3">
        <v>41757</v>
      </c>
      <c r="D24" s="7">
        <v>20482</v>
      </c>
      <c r="E24" s="7">
        <f t="shared" si="1"/>
        <v>20482</v>
      </c>
      <c r="F24" s="7">
        <f t="shared" ref="F24:F35" si="14">F23+D24</f>
        <v>231024</v>
      </c>
      <c r="G24" s="6">
        <v>18380.23</v>
      </c>
      <c r="H24" s="6">
        <f t="shared" ref="H24:H29" si="15">H23+G24</f>
        <v>247240.94</v>
      </c>
      <c r="I24" s="10">
        <f t="shared" si="11"/>
        <v>0.9</v>
      </c>
      <c r="J24" s="4">
        <f t="shared" ref="J24:J29" si="16">D24/$L$2</f>
        <v>2.2651486933757065E-3</v>
      </c>
      <c r="K24" s="4">
        <f t="shared" si="12"/>
        <v>2.5549443986838647E-2</v>
      </c>
    </row>
    <row r="25" spans="2:11">
      <c r="B25" s="2" t="s">
        <v>30</v>
      </c>
      <c r="C25" s="3">
        <v>41764</v>
      </c>
      <c r="D25" s="7">
        <v>14843</v>
      </c>
      <c r="E25" s="7">
        <f t="shared" si="1"/>
        <v>14843</v>
      </c>
      <c r="F25" s="7">
        <f t="shared" si="14"/>
        <v>245867</v>
      </c>
      <c r="G25" s="6">
        <v>13308.970000000001</v>
      </c>
      <c r="H25" s="6">
        <f t="shared" si="15"/>
        <v>260549.91</v>
      </c>
      <c r="I25" s="10">
        <f t="shared" si="11"/>
        <v>0.9</v>
      </c>
      <c r="J25" s="4">
        <f t="shared" si="16"/>
        <v>1.6415194832426331E-3</v>
      </c>
      <c r="K25" s="4">
        <f t="shared" si="12"/>
        <v>2.7190963470081281E-2</v>
      </c>
    </row>
    <row r="26" spans="2:11">
      <c r="B26" s="2" t="s">
        <v>31</v>
      </c>
      <c r="C26" s="3">
        <v>41778</v>
      </c>
      <c r="D26" s="7">
        <v>7216</v>
      </c>
      <c r="E26" s="7">
        <f t="shared" si="1"/>
        <v>7216</v>
      </c>
      <c r="F26" s="7">
        <f t="shared" si="14"/>
        <v>253083</v>
      </c>
      <c r="G26" s="6">
        <v>6364.35</v>
      </c>
      <c r="H26" s="6">
        <f t="shared" si="15"/>
        <v>266914.26</v>
      </c>
      <c r="I26" s="10">
        <f t="shared" si="11"/>
        <v>0.88</v>
      </c>
      <c r="J26" s="4">
        <f t="shared" si="16"/>
        <v>7.9803305201636059E-4</v>
      </c>
      <c r="K26" s="4">
        <f t="shared" si="12"/>
        <v>2.7988996522097642E-2</v>
      </c>
    </row>
    <row r="27" spans="2:11">
      <c r="B27" s="2" t="s">
        <v>32</v>
      </c>
      <c r="C27" s="3">
        <v>41785</v>
      </c>
      <c r="D27" s="7">
        <v>20458</v>
      </c>
      <c r="E27" s="7">
        <f t="shared" si="1"/>
        <v>20458</v>
      </c>
      <c r="F27" s="7">
        <f t="shared" si="14"/>
        <v>273541</v>
      </c>
      <c r="G27" s="6">
        <v>18337.770000000004</v>
      </c>
      <c r="H27" s="6">
        <f t="shared" si="15"/>
        <v>285252.03000000003</v>
      </c>
      <c r="I27" s="10">
        <f t="shared" si="11"/>
        <v>0.9</v>
      </c>
      <c r="J27" s="4">
        <f t="shared" si="16"/>
        <v>2.2624944814510399E-3</v>
      </c>
      <c r="K27" s="4">
        <f t="shared" ref="K27" si="17">F27/$L$2</f>
        <v>3.0251491003548681E-2</v>
      </c>
    </row>
    <row r="28" spans="2:11">
      <c r="B28" s="2" t="s">
        <v>33</v>
      </c>
      <c r="C28" s="3">
        <v>41792</v>
      </c>
      <c r="D28" s="7">
        <v>14243</v>
      </c>
      <c r="E28" s="7">
        <f t="shared" si="1"/>
        <v>14243</v>
      </c>
      <c r="F28" s="7">
        <f t="shared" si="14"/>
        <v>287784</v>
      </c>
      <c r="G28" s="6">
        <v>12719.19</v>
      </c>
      <c r="H28" s="6">
        <f t="shared" si="15"/>
        <v>297971.22000000003</v>
      </c>
      <c r="I28" s="10">
        <f t="shared" ref="I28:I33" si="18">ROUND(G28/D28,2)</f>
        <v>0.89</v>
      </c>
      <c r="J28" s="4">
        <f t="shared" si="16"/>
        <v>1.5751641851259734E-3</v>
      </c>
      <c r="K28" s="4">
        <f t="shared" ref="K28:K33" si="19">F28/$L$2</f>
        <v>3.1826655188674655E-2</v>
      </c>
    </row>
    <row r="29" spans="2:11">
      <c r="B29" s="2" t="s">
        <v>34</v>
      </c>
      <c r="C29" s="3">
        <v>41799</v>
      </c>
      <c r="D29" s="7">
        <v>14498</v>
      </c>
      <c r="E29" s="7">
        <f t="shared" si="1"/>
        <v>14498</v>
      </c>
      <c r="F29" s="7">
        <f t="shared" si="14"/>
        <v>302282</v>
      </c>
      <c r="G29" s="6">
        <v>12663.76</v>
      </c>
      <c r="H29" s="6">
        <f t="shared" si="15"/>
        <v>310634.98000000004</v>
      </c>
      <c r="I29" s="10">
        <f t="shared" si="18"/>
        <v>0.87</v>
      </c>
      <c r="J29" s="4">
        <f t="shared" si="16"/>
        <v>1.6033651868255538E-3</v>
      </c>
      <c r="K29" s="4">
        <f t="shared" si="19"/>
        <v>3.3430020375500205E-2</v>
      </c>
    </row>
    <row r="30" spans="2:11">
      <c r="B30" s="2" t="s">
        <v>35</v>
      </c>
      <c r="C30" s="3">
        <v>41806</v>
      </c>
      <c r="D30" s="7">
        <v>18055</v>
      </c>
      <c r="E30" s="7">
        <f t="shared" si="1"/>
        <v>18055</v>
      </c>
      <c r="F30" s="7">
        <f t="shared" si="14"/>
        <v>320337</v>
      </c>
      <c r="G30" s="6">
        <v>15826.87</v>
      </c>
      <c r="H30" s="6">
        <f t="shared" ref="H30" si="20">H29+G30</f>
        <v>326461.85000000003</v>
      </c>
      <c r="I30" s="10">
        <f t="shared" si="18"/>
        <v>0.88</v>
      </c>
      <c r="J30" s="4">
        <f t="shared" ref="J30" si="21">D30/$L$2</f>
        <v>1.996741512493818E-3</v>
      </c>
      <c r="K30" s="4">
        <f t="shared" si="19"/>
        <v>3.5426761887994027E-2</v>
      </c>
    </row>
    <row r="31" spans="2:11">
      <c r="B31" s="2" t="s">
        <v>36</v>
      </c>
      <c r="C31" s="3">
        <v>41813</v>
      </c>
      <c r="D31" s="7">
        <v>4532</v>
      </c>
      <c r="E31" s="7">
        <f t="shared" si="1"/>
        <v>4532</v>
      </c>
      <c r="F31" s="7">
        <f t="shared" si="14"/>
        <v>324869</v>
      </c>
      <c r="G31" s="6">
        <v>3940.41</v>
      </c>
      <c r="H31" s="6">
        <f t="shared" ref="H31" si="22">H30+G31</f>
        <v>330402.26</v>
      </c>
      <c r="I31" s="10">
        <f t="shared" si="18"/>
        <v>0.87</v>
      </c>
      <c r="J31" s="4">
        <f t="shared" ref="J31" si="23">D31/$L$2</f>
        <v>5.0120368510783622E-4</v>
      </c>
      <c r="K31" s="4">
        <f t="shared" si="19"/>
        <v>3.5927965573101864E-2</v>
      </c>
    </row>
    <row r="32" spans="2:11">
      <c r="B32" s="2" t="s">
        <v>37</v>
      </c>
      <c r="C32" s="3">
        <v>41820</v>
      </c>
      <c r="D32" s="7">
        <v>9698</v>
      </c>
      <c r="E32" s="7">
        <f t="shared" si="1"/>
        <v>9698</v>
      </c>
      <c r="F32" s="7">
        <f t="shared" si="14"/>
        <v>334567</v>
      </c>
      <c r="G32" s="6">
        <v>8495.66</v>
      </c>
      <c r="H32" s="6">
        <f t="shared" ref="H32" si="24">H31+G32</f>
        <v>338897.91999999998</v>
      </c>
      <c r="I32" s="10">
        <f t="shared" si="18"/>
        <v>0.88</v>
      </c>
      <c r="J32" s="4">
        <f t="shared" ref="J32" si="25">D32/$L$2</f>
        <v>1.0725228018922761E-3</v>
      </c>
      <c r="K32" s="4">
        <f t="shared" si="19"/>
        <v>3.7000488374994138E-2</v>
      </c>
    </row>
    <row r="33" spans="1:11">
      <c r="B33" s="2" t="s">
        <v>38</v>
      </c>
      <c r="C33" s="3">
        <v>41827</v>
      </c>
      <c r="D33" s="7">
        <v>2876</v>
      </c>
      <c r="E33" s="7">
        <f t="shared" si="1"/>
        <v>2876</v>
      </c>
      <c r="F33" s="7">
        <f t="shared" si="14"/>
        <v>337443</v>
      </c>
      <c r="G33" s="6">
        <v>2387.08</v>
      </c>
      <c r="H33" s="6">
        <f t="shared" ref="H33" si="26">H32+G33</f>
        <v>341285</v>
      </c>
      <c r="I33" s="10">
        <f t="shared" si="18"/>
        <v>0.83</v>
      </c>
      <c r="J33" s="4">
        <f t="shared" ref="J33" si="27">D33/$L$2</f>
        <v>3.1806306230585546E-4</v>
      </c>
      <c r="K33" s="4">
        <f t="shared" si="19"/>
        <v>3.7318551437299993E-2</v>
      </c>
    </row>
    <row r="34" spans="1:11">
      <c r="B34" s="2" t="s">
        <v>39</v>
      </c>
      <c r="C34" s="3">
        <v>41834</v>
      </c>
      <c r="D34" s="7">
        <v>8887</v>
      </c>
      <c r="E34" s="7">
        <f t="shared" si="1"/>
        <v>8887</v>
      </c>
      <c r="F34" s="7">
        <f t="shared" si="14"/>
        <v>346330</v>
      </c>
      <c r="G34" s="6">
        <v>7583.52</v>
      </c>
      <c r="H34" s="6">
        <f t="shared" ref="H34:H35" si="28">H33+G34</f>
        <v>348868.52</v>
      </c>
      <c r="I34" s="10">
        <f t="shared" ref="I34" si="29">ROUND(G34/D34,2)</f>
        <v>0.85</v>
      </c>
      <c r="J34" s="4">
        <f t="shared" ref="J34" si="30">D34/$L$2</f>
        <v>9.8283255727125789E-4</v>
      </c>
      <c r="K34" s="4">
        <f t="shared" ref="K34" si="31">F34/$L$2</f>
        <v>3.8301383994571253E-2</v>
      </c>
    </row>
    <row r="35" spans="1:11">
      <c r="B35" s="2" t="s">
        <v>40</v>
      </c>
      <c r="C35" s="3">
        <v>41841</v>
      </c>
      <c r="D35" s="7">
        <v>37912</v>
      </c>
      <c r="E35" s="7">
        <f t="shared" si="1"/>
        <v>37912</v>
      </c>
      <c r="F35" s="7">
        <f t="shared" si="14"/>
        <v>384242</v>
      </c>
      <c r="G35" s="6">
        <v>34732.75</v>
      </c>
      <c r="H35" s="6">
        <f t="shared" si="28"/>
        <v>383601.27</v>
      </c>
      <c r="I35" s="10">
        <f t="shared" ref="I35" si="32">ROUND(G35/D35,2)</f>
        <v>0.92</v>
      </c>
      <c r="J35" s="4">
        <f>D35/$L$2</f>
        <v>4.1927701036646708E-3</v>
      </c>
      <c r="K35" s="4">
        <f>F35/$L$2</f>
        <v>4.2494154098235926E-2</v>
      </c>
    </row>
    <row r="36" spans="1:11">
      <c r="A36" t="s">
        <v>44</v>
      </c>
      <c r="B36" s="11" t="s">
        <v>43</v>
      </c>
      <c r="C36" s="12">
        <v>41894</v>
      </c>
      <c r="D36" s="13">
        <v>0</v>
      </c>
      <c r="E36" s="13"/>
      <c r="F36" s="13">
        <f>(F35-4338)/8</f>
        <v>47488</v>
      </c>
      <c r="G36" s="14">
        <f>G35</f>
        <v>34732.75</v>
      </c>
      <c r="H36" s="14">
        <f>H35</f>
        <v>383601.27</v>
      </c>
      <c r="I36" s="11">
        <v>0</v>
      </c>
      <c r="J36" s="11">
        <f>D36/$L$2</f>
        <v>0</v>
      </c>
      <c r="K36" s="15">
        <f t="shared" ref="K36:K46" si="33">F36/$L$3</f>
        <v>4.2014405292852476E-2</v>
      </c>
    </row>
    <row r="37" spans="1:11">
      <c r="B37" s="2" t="s">
        <v>46</v>
      </c>
      <c r="C37" s="3">
        <v>41918</v>
      </c>
      <c r="D37" s="7">
        <v>1886</v>
      </c>
      <c r="E37" s="7">
        <f>D37*8</f>
        <v>15088</v>
      </c>
      <c r="F37" s="7">
        <f>F36+D37</f>
        <v>49374</v>
      </c>
      <c r="G37" s="6">
        <v>11751.369999999999</v>
      </c>
      <c r="H37" s="6">
        <f>H36+G37</f>
        <v>395352.64</v>
      </c>
      <c r="I37" s="10">
        <f t="shared" ref="I37:I46" si="34">ROUND(G37/D37,2)</f>
        <v>6.23</v>
      </c>
      <c r="J37" s="4">
        <f>D37/$L$3</f>
        <v>1.6686145633069357E-3</v>
      </c>
      <c r="K37" s="4">
        <f t="shared" si="33"/>
        <v>4.3683019856159411E-2</v>
      </c>
    </row>
    <row r="38" spans="1:11">
      <c r="B38" s="2" t="s">
        <v>47</v>
      </c>
      <c r="C38" s="3">
        <v>41925</v>
      </c>
      <c r="D38" s="7">
        <v>2560</v>
      </c>
      <c r="E38" s="7">
        <f t="shared" ref="E38:E46" si="35">D38*8</f>
        <v>20480</v>
      </c>
      <c r="F38" s="7">
        <f t="shared" ref="F38:F46" si="36">F37+D38</f>
        <v>51934</v>
      </c>
      <c r="G38" s="6">
        <v>16515.399999999998</v>
      </c>
      <c r="H38" s="6">
        <f>H37+G38</f>
        <v>411868.04000000004</v>
      </c>
      <c r="I38" s="10">
        <f t="shared" si="34"/>
        <v>6.45</v>
      </c>
      <c r="J38" s="4">
        <f t="shared" ref="J38:J46" si="37">D38/$L$3</f>
        <v>2.2649275090486508E-3</v>
      </c>
      <c r="K38" s="4">
        <f t="shared" si="33"/>
        <v>4.5947947365208061E-2</v>
      </c>
    </row>
    <row r="39" spans="1:11">
      <c r="B39" s="2" t="s">
        <v>48</v>
      </c>
      <c r="C39" s="3">
        <v>41932</v>
      </c>
      <c r="D39" s="7">
        <v>735</v>
      </c>
      <c r="E39" s="7">
        <f t="shared" si="35"/>
        <v>5880</v>
      </c>
      <c r="F39" s="7">
        <f t="shared" si="36"/>
        <v>52669</v>
      </c>
      <c r="G39" s="6">
        <v>4856.17</v>
      </c>
      <c r="H39" s="6">
        <f>H38+G39</f>
        <v>416724.21</v>
      </c>
      <c r="I39" s="10">
        <f t="shared" si="34"/>
        <v>6.61</v>
      </c>
      <c r="J39" s="4">
        <f t="shared" si="37"/>
        <v>6.5028192154326493E-4</v>
      </c>
      <c r="K39" s="4">
        <f t="shared" si="33"/>
        <v>4.6598229286751322E-2</v>
      </c>
    </row>
    <row r="40" spans="1:11">
      <c r="B40" s="2" t="s">
        <v>49</v>
      </c>
      <c r="C40" s="3">
        <v>41939</v>
      </c>
      <c r="D40" s="7">
        <v>893</v>
      </c>
      <c r="E40" s="7">
        <f t="shared" si="35"/>
        <v>7144</v>
      </c>
      <c r="F40" s="7">
        <f t="shared" si="36"/>
        <v>53562</v>
      </c>
      <c r="G40" s="6">
        <v>5819.4900000000007</v>
      </c>
      <c r="H40" s="6">
        <f t="shared" ref="H40:H46" si="38">H39+G40</f>
        <v>422543.7</v>
      </c>
      <c r="I40" s="10">
        <f t="shared" si="34"/>
        <v>6.52</v>
      </c>
      <c r="J40" s="4">
        <f t="shared" si="37"/>
        <v>7.9007041624236136E-4</v>
      </c>
      <c r="K40" s="4">
        <f t="shared" si="33"/>
        <v>4.7388299702993686E-2</v>
      </c>
    </row>
    <row r="41" spans="1:11">
      <c r="B41" s="2" t="s">
        <v>50</v>
      </c>
      <c r="C41" s="3">
        <v>41943</v>
      </c>
      <c r="D41" s="7">
        <v>626</v>
      </c>
      <c r="E41" s="7">
        <f t="shared" si="35"/>
        <v>5008</v>
      </c>
      <c r="F41" s="7">
        <f t="shared" si="36"/>
        <v>54188</v>
      </c>
      <c r="G41" s="6">
        <v>4064.7400000000002</v>
      </c>
      <c r="H41" s="6">
        <f t="shared" si="38"/>
        <v>426608.44</v>
      </c>
      <c r="I41" s="10">
        <f t="shared" si="34"/>
        <v>6.49</v>
      </c>
      <c r="J41" s="4">
        <f t="shared" si="37"/>
        <v>5.538455549470529E-4</v>
      </c>
      <c r="K41" s="4">
        <f t="shared" si="33"/>
        <v>4.7942145257940737E-2</v>
      </c>
    </row>
    <row r="42" spans="1:11">
      <c r="B42" s="2" t="s">
        <v>51</v>
      </c>
      <c r="C42" s="3">
        <v>41967</v>
      </c>
      <c r="D42" s="7">
        <v>586</v>
      </c>
      <c r="E42" s="7">
        <f t="shared" si="35"/>
        <v>4688</v>
      </c>
      <c r="F42" s="7">
        <f t="shared" si="36"/>
        <v>54774</v>
      </c>
      <c r="G42" s="6">
        <v>3619.0499999999997</v>
      </c>
      <c r="H42" s="6">
        <f t="shared" si="38"/>
        <v>430227.49</v>
      </c>
      <c r="I42" s="10">
        <f t="shared" si="34"/>
        <v>6.18</v>
      </c>
      <c r="J42" s="4">
        <f t="shared" si="37"/>
        <v>5.1845606261816774E-4</v>
      </c>
      <c r="K42" s="4">
        <f t="shared" si="33"/>
        <v>4.8460601320558905E-2</v>
      </c>
    </row>
    <row r="43" spans="1:11">
      <c r="B43" s="2" t="s">
        <v>52</v>
      </c>
      <c r="C43" s="3">
        <v>41974</v>
      </c>
      <c r="D43" s="7">
        <v>394</v>
      </c>
      <c r="E43" s="7">
        <f t="shared" si="35"/>
        <v>3152</v>
      </c>
      <c r="F43" s="7">
        <f t="shared" si="36"/>
        <v>55168</v>
      </c>
      <c r="G43" s="6">
        <v>2327.38</v>
      </c>
      <c r="H43" s="6">
        <f t="shared" si="38"/>
        <v>432554.87</v>
      </c>
      <c r="I43" s="10">
        <f t="shared" si="34"/>
        <v>5.91</v>
      </c>
      <c r="J43" s="4">
        <f t="shared" si="37"/>
        <v>3.4858649943951889E-4</v>
      </c>
      <c r="K43" s="4">
        <f t="shared" si="33"/>
        <v>4.8809187819998427E-2</v>
      </c>
    </row>
    <row r="44" spans="1:11">
      <c r="B44" s="2" t="s">
        <v>53</v>
      </c>
      <c r="C44" s="3">
        <v>41981</v>
      </c>
      <c r="D44" s="7">
        <v>366</v>
      </c>
      <c r="E44" s="7">
        <f t="shared" si="35"/>
        <v>2928</v>
      </c>
      <c r="F44" s="7">
        <f t="shared" si="36"/>
        <v>55534</v>
      </c>
      <c r="G44" s="6">
        <v>2203.89</v>
      </c>
      <c r="H44" s="6">
        <f t="shared" si="38"/>
        <v>434758.76</v>
      </c>
      <c r="I44" s="10">
        <f t="shared" si="34"/>
        <v>6.02</v>
      </c>
      <c r="J44" s="4">
        <f t="shared" si="37"/>
        <v>3.238138548092993E-4</v>
      </c>
      <c r="K44" s="4">
        <f t="shared" si="33"/>
        <v>4.9133001674807726E-2</v>
      </c>
    </row>
    <row r="45" spans="1:11">
      <c r="B45" s="2" t="s">
        <v>54</v>
      </c>
      <c r="C45" s="3">
        <v>41988</v>
      </c>
      <c r="D45" s="7">
        <v>753</v>
      </c>
      <c r="E45" s="7">
        <f t="shared" si="35"/>
        <v>6024</v>
      </c>
      <c r="F45" s="7">
        <f t="shared" si="36"/>
        <v>56287</v>
      </c>
      <c r="G45" s="6">
        <v>4503.9800000000005</v>
      </c>
      <c r="H45" s="6">
        <f t="shared" si="38"/>
        <v>439262.74</v>
      </c>
      <c r="I45" s="10">
        <f t="shared" si="34"/>
        <v>5.98</v>
      </c>
      <c r="J45" s="4">
        <f t="shared" si="37"/>
        <v>6.6620719309126329E-4</v>
      </c>
      <c r="K45" s="4">
        <f t="shared" si="33"/>
        <v>4.9799208867898986E-2</v>
      </c>
    </row>
    <row r="46" spans="1:11">
      <c r="B46" s="2" t="s">
        <v>55</v>
      </c>
      <c r="C46" s="3">
        <v>41995</v>
      </c>
      <c r="D46" s="7">
        <v>719</v>
      </c>
      <c r="E46" s="7">
        <f t="shared" si="35"/>
        <v>5752</v>
      </c>
      <c r="F46" s="7">
        <f t="shared" si="36"/>
        <v>57006</v>
      </c>
      <c r="G46" s="6">
        <v>4267.9400000000005</v>
      </c>
      <c r="H46" s="6">
        <f t="shared" si="38"/>
        <v>443530.68</v>
      </c>
      <c r="I46" s="10">
        <f t="shared" si="34"/>
        <v>5.94</v>
      </c>
      <c r="J46" s="4">
        <f t="shared" si="37"/>
        <v>6.3612612461171091E-4</v>
      </c>
      <c r="K46" s="4">
        <f t="shared" si="33"/>
        <v>5.0435334992510697E-2</v>
      </c>
    </row>
    <row r="47" spans="1:11">
      <c r="B47" s="2" t="s">
        <v>56</v>
      </c>
      <c r="C47" s="3">
        <v>42002</v>
      </c>
      <c r="D47" s="7">
        <v>173</v>
      </c>
      <c r="E47" s="7">
        <f t="shared" ref="E47:E54" si="39">D47*8</f>
        <v>1384</v>
      </c>
      <c r="F47" s="7">
        <f t="shared" ref="F47:F54" si="40">F46+D47</f>
        <v>57179</v>
      </c>
      <c r="G47" s="6">
        <v>961.87999999999988</v>
      </c>
      <c r="H47" s="6">
        <f t="shared" ref="H47:H54" si="41">H46+G47</f>
        <v>444492.56</v>
      </c>
      <c r="I47" s="10">
        <f t="shared" ref="I47:I54" si="42">ROUND(G47/D47,2)</f>
        <v>5.56</v>
      </c>
      <c r="J47" s="4">
        <f t="shared" ref="J47:J54" si="43">D47/$L$3</f>
        <v>1.5305955432242836E-4</v>
      </c>
      <c r="K47" s="4">
        <f t="shared" ref="K47:K54" si="44">F47/$L$3</f>
        <v>5.0588394546833129E-2</v>
      </c>
    </row>
    <row r="48" spans="1:11">
      <c r="B48" s="2" t="s">
        <v>57</v>
      </c>
      <c r="C48" s="3">
        <v>42016</v>
      </c>
      <c r="D48" s="7">
        <v>790</v>
      </c>
      <c r="E48" s="7">
        <f t="shared" si="39"/>
        <v>6320</v>
      </c>
      <c r="F48" s="7">
        <f t="shared" si="40"/>
        <v>57969</v>
      </c>
      <c r="G48" s="6">
        <v>4236.6000000000004</v>
      </c>
      <c r="H48" s="6">
        <f t="shared" si="41"/>
        <v>448729.16</v>
      </c>
      <c r="I48" s="10">
        <f t="shared" si="42"/>
        <v>5.36</v>
      </c>
      <c r="J48" s="4">
        <f t="shared" si="43"/>
        <v>6.9894247349548211E-4</v>
      </c>
      <c r="K48" s="4">
        <f t="shared" si="44"/>
        <v>5.1287337020328609E-2</v>
      </c>
    </row>
    <row r="49" spans="2:11">
      <c r="B49" s="2" t="s">
        <v>58</v>
      </c>
      <c r="C49" s="3">
        <v>42023</v>
      </c>
      <c r="D49" s="7">
        <v>1614</v>
      </c>
      <c r="E49" s="7">
        <f t="shared" si="39"/>
        <v>12912</v>
      </c>
      <c r="F49" s="7">
        <f t="shared" si="40"/>
        <v>59583</v>
      </c>
      <c r="G49" s="6">
        <v>8694.26</v>
      </c>
      <c r="H49" s="6">
        <f t="shared" si="41"/>
        <v>457423.42</v>
      </c>
      <c r="I49" s="10">
        <f t="shared" si="42"/>
        <v>5.39</v>
      </c>
      <c r="J49" s="4">
        <f t="shared" si="43"/>
        <v>1.4279660154705165E-3</v>
      </c>
      <c r="K49" s="4">
        <f t="shared" si="44"/>
        <v>5.2715303035799126E-2</v>
      </c>
    </row>
    <row r="50" spans="2:11">
      <c r="B50" s="2" t="s">
        <v>59</v>
      </c>
      <c r="C50" s="3">
        <v>42030</v>
      </c>
      <c r="D50" s="7">
        <v>363</v>
      </c>
      <c r="E50" s="7">
        <f t="shared" si="39"/>
        <v>2904</v>
      </c>
      <c r="F50" s="7">
        <f t="shared" si="40"/>
        <v>59946</v>
      </c>
      <c r="G50" s="6">
        <v>2134.4399999999996</v>
      </c>
      <c r="H50" s="6">
        <f t="shared" si="41"/>
        <v>459557.86</v>
      </c>
      <c r="I50" s="10">
        <f t="shared" si="42"/>
        <v>5.88</v>
      </c>
      <c r="J50" s="4">
        <f t="shared" si="43"/>
        <v>3.211596428846329E-4</v>
      </c>
      <c r="K50" s="4">
        <f t="shared" si="44"/>
        <v>5.3036462678683761E-2</v>
      </c>
    </row>
    <row r="51" spans="2:11">
      <c r="B51" s="2" t="s">
        <v>60</v>
      </c>
      <c r="C51" s="3">
        <v>42093</v>
      </c>
      <c r="D51" s="7">
        <v>1544</v>
      </c>
      <c r="E51" s="7">
        <f t="shared" si="39"/>
        <v>12352</v>
      </c>
      <c r="F51" s="7">
        <f t="shared" si="40"/>
        <v>61490</v>
      </c>
      <c r="G51" s="6">
        <v>8328.24</v>
      </c>
      <c r="H51" s="6">
        <f t="shared" si="41"/>
        <v>467886.1</v>
      </c>
      <c r="I51" s="10">
        <f t="shared" si="42"/>
        <v>5.39</v>
      </c>
      <c r="J51" s="4">
        <f t="shared" si="43"/>
        <v>1.3660344038949675E-3</v>
      </c>
      <c r="K51" s="4">
        <f t="shared" si="44"/>
        <v>5.4402497082578723E-2</v>
      </c>
    </row>
    <row r="52" spans="2:11">
      <c r="B52" s="2" t="s">
        <v>61</v>
      </c>
      <c r="C52" s="3">
        <v>42101</v>
      </c>
      <c r="D52" s="7">
        <v>1178</v>
      </c>
      <c r="E52" s="7">
        <f t="shared" si="39"/>
        <v>9424</v>
      </c>
      <c r="F52" s="7">
        <f t="shared" si="40"/>
        <v>62668</v>
      </c>
      <c r="G52" s="6">
        <v>6204.9</v>
      </c>
      <c r="H52" s="6">
        <f t="shared" si="41"/>
        <v>474091</v>
      </c>
      <c r="I52" s="10">
        <f t="shared" si="42"/>
        <v>5.27</v>
      </c>
      <c r="J52" s="4">
        <f t="shared" si="43"/>
        <v>1.0422205490856682E-3</v>
      </c>
      <c r="K52" s="4">
        <f t="shared" si="44"/>
        <v>5.5444717631664392E-2</v>
      </c>
    </row>
    <row r="53" spans="2:11">
      <c r="B53" s="2" t="s">
        <v>62</v>
      </c>
      <c r="C53" s="3">
        <v>42107</v>
      </c>
      <c r="D53" s="7">
        <v>1322</v>
      </c>
      <c r="E53" s="7">
        <f t="shared" si="39"/>
        <v>10576</v>
      </c>
      <c r="F53" s="7">
        <f t="shared" si="40"/>
        <v>63990</v>
      </c>
      <c r="G53" s="6">
        <v>6928.79</v>
      </c>
      <c r="H53" s="6">
        <f t="shared" si="41"/>
        <v>481019.79</v>
      </c>
      <c r="I53" s="10">
        <f t="shared" si="42"/>
        <v>5.24</v>
      </c>
      <c r="J53" s="4">
        <f t="shared" si="43"/>
        <v>1.1696227214696548E-3</v>
      </c>
      <c r="K53" s="4">
        <f t="shared" si="44"/>
        <v>5.6614340353134049E-2</v>
      </c>
    </row>
    <row r="54" spans="2:11">
      <c r="B54" s="2" t="s">
        <v>63</v>
      </c>
      <c r="C54" s="3">
        <v>42114</v>
      </c>
      <c r="D54" s="7">
        <v>2832</v>
      </c>
      <c r="E54" s="7">
        <f t="shared" si="39"/>
        <v>22656</v>
      </c>
      <c r="F54" s="7">
        <f t="shared" si="40"/>
        <v>66822</v>
      </c>
      <c r="G54" s="6">
        <v>15231.149999999998</v>
      </c>
      <c r="H54" s="6">
        <f t="shared" si="41"/>
        <v>496250.94</v>
      </c>
      <c r="I54" s="10">
        <f t="shared" si="42"/>
        <v>5.38</v>
      </c>
      <c r="J54" s="4">
        <f t="shared" si="43"/>
        <v>2.5055760568850698E-3</v>
      </c>
      <c r="K54" s="4">
        <f t="shared" si="44"/>
        <v>5.9119916410019117E-2</v>
      </c>
    </row>
    <row r="55" spans="2:11">
      <c r="B55" s="2" t="s">
        <v>64</v>
      </c>
      <c r="C55" s="3">
        <v>42121</v>
      </c>
      <c r="D55" s="7">
        <v>2851</v>
      </c>
      <c r="E55" s="7">
        <f t="shared" ref="E55:E69" si="45">D55*8</f>
        <v>22808</v>
      </c>
      <c r="F55" s="7">
        <f t="shared" ref="F55:F69" si="46">F54+D55</f>
        <v>69673</v>
      </c>
      <c r="G55" s="6">
        <v>15322.079999999998</v>
      </c>
      <c r="H55" s="6">
        <f t="shared" ref="H55:H69" si="47">H54+G55</f>
        <v>511573.02</v>
      </c>
      <c r="I55" s="10">
        <f t="shared" ref="I55:I69" si="48">ROUND(G55/D55,2)</f>
        <v>5.37</v>
      </c>
      <c r="J55" s="4">
        <f t="shared" ref="J55:J69" si="49">D55/$L$3</f>
        <v>2.5223860657412906E-3</v>
      </c>
      <c r="K55" s="4">
        <f t="shared" ref="K55:K69" si="50">F55/$L$3</f>
        <v>6.1642302475760406E-2</v>
      </c>
    </row>
    <row r="56" spans="2:11">
      <c r="B56" s="2" t="s">
        <v>65</v>
      </c>
      <c r="C56" s="3">
        <v>42128</v>
      </c>
      <c r="D56" s="7">
        <v>2689</v>
      </c>
      <c r="E56" s="7">
        <f t="shared" si="45"/>
        <v>21512</v>
      </c>
      <c r="F56" s="7">
        <f t="shared" si="46"/>
        <v>72362</v>
      </c>
      <c r="G56" s="6">
        <v>14478.12</v>
      </c>
      <c r="H56" s="6">
        <f t="shared" si="47"/>
        <v>526051.14</v>
      </c>
      <c r="I56" s="10">
        <f t="shared" si="48"/>
        <v>5.38</v>
      </c>
      <c r="J56" s="4">
        <f t="shared" si="49"/>
        <v>2.3790586218093053E-3</v>
      </c>
      <c r="K56" s="4">
        <f t="shared" si="50"/>
        <v>6.4021361097569715E-2</v>
      </c>
    </row>
    <row r="57" spans="2:11">
      <c r="B57" s="2" t="s">
        <v>66</v>
      </c>
      <c r="C57" s="3">
        <v>42149</v>
      </c>
      <c r="D57" s="7">
        <v>4589</v>
      </c>
      <c r="E57" s="7">
        <f t="shared" si="45"/>
        <v>36712</v>
      </c>
      <c r="F57" s="7">
        <f t="shared" si="46"/>
        <v>76951</v>
      </c>
      <c r="G57" s="6">
        <v>28293.439999999988</v>
      </c>
      <c r="H57" s="6">
        <f t="shared" si="47"/>
        <v>554344.57999999996</v>
      </c>
      <c r="I57" s="10">
        <f t="shared" si="48"/>
        <v>6.17</v>
      </c>
      <c r="J57" s="4">
        <f t="shared" si="49"/>
        <v>4.0600595074313508E-3</v>
      </c>
      <c r="K57" s="4">
        <f t="shared" si="50"/>
        <v>6.8081420605001067E-2</v>
      </c>
    </row>
    <row r="58" spans="2:11">
      <c r="B58" s="2" t="s">
        <v>67</v>
      </c>
      <c r="C58" s="3">
        <v>42156</v>
      </c>
      <c r="D58" s="7">
        <v>4011</v>
      </c>
      <c r="E58" s="7">
        <f t="shared" si="45"/>
        <v>32088</v>
      </c>
      <c r="F58" s="7">
        <f t="shared" si="46"/>
        <v>80962</v>
      </c>
      <c r="G58" s="6">
        <v>24627.539999999997</v>
      </c>
      <c r="H58" s="6">
        <f t="shared" si="47"/>
        <v>578972.12</v>
      </c>
      <c r="I58" s="10">
        <f t="shared" si="48"/>
        <v>6.14</v>
      </c>
      <c r="J58" s="4">
        <f t="shared" si="49"/>
        <v>3.5486813432789605E-3</v>
      </c>
      <c r="K58" s="4">
        <f t="shared" si="50"/>
        <v>7.1630101948280026E-2</v>
      </c>
    </row>
    <row r="59" spans="2:11">
      <c r="B59" s="2" t="s">
        <v>68</v>
      </c>
      <c r="C59" s="3">
        <v>42163</v>
      </c>
      <c r="D59" s="7">
        <v>2789</v>
      </c>
      <c r="E59" s="7">
        <f t="shared" si="45"/>
        <v>22312</v>
      </c>
      <c r="F59" s="7">
        <f>F58+D59</f>
        <v>83751</v>
      </c>
      <c r="G59" s="6">
        <v>17244.91</v>
      </c>
      <c r="H59" s="6">
        <f t="shared" si="47"/>
        <v>596217.03</v>
      </c>
      <c r="I59" s="10">
        <f t="shared" si="48"/>
        <v>6.18</v>
      </c>
      <c r="J59" s="4">
        <f>D59/$L$3</f>
        <v>2.4675323526315183E-3</v>
      </c>
      <c r="K59" s="4">
        <f>F59/$L$3</f>
        <v>7.4097634300911541E-2</v>
      </c>
    </row>
    <row r="60" spans="2:11">
      <c r="B60" s="2" t="s">
        <v>69</v>
      </c>
      <c r="C60" s="3">
        <v>42170</v>
      </c>
      <c r="D60" s="7">
        <v>2888</v>
      </c>
      <c r="E60" s="7">
        <f t="shared" si="45"/>
        <v>23104</v>
      </c>
      <c r="F60" s="7">
        <f t="shared" si="46"/>
        <v>86639</v>
      </c>
      <c r="G60" s="6">
        <v>17760.980000000003</v>
      </c>
      <c r="H60" s="6">
        <f t="shared" si="47"/>
        <v>613978.01</v>
      </c>
      <c r="I60" s="10">
        <f t="shared" si="48"/>
        <v>6.15</v>
      </c>
      <c r="J60" s="4">
        <f t="shared" si="49"/>
        <v>2.555121346145509E-3</v>
      </c>
      <c r="K60" s="4">
        <f t="shared" si="50"/>
        <v>7.665275564705705E-2</v>
      </c>
    </row>
    <row r="61" spans="2:11">
      <c r="B61" s="2" t="s">
        <v>70</v>
      </c>
      <c r="C61" s="3">
        <v>42177</v>
      </c>
      <c r="D61" s="7">
        <v>2820</v>
      </c>
      <c r="E61" s="7">
        <f t="shared" si="45"/>
        <v>22560</v>
      </c>
      <c r="F61" s="7">
        <f t="shared" si="46"/>
        <v>89459</v>
      </c>
      <c r="G61" s="6">
        <v>17343.000000000004</v>
      </c>
      <c r="H61" s="6">
        <f t="shared" si="47"/>
        <v>631321.01</v>
      </c>
      <c r="I61" s="10">
        <f t="shared" si="48"/>
        <v>6.15</v>
      </c>
      <c r="J61" s="4">
        <f t="shared" si="49"/>
        <v>2.4949592091864045E-3</v>
      </c>
      <c r="K61" s="4">
        <f t="shared" si="50"/>
        <v>7.9147714856243459E-2</v>
      </c>
    </row>
    <row r="62" spans="2:11">
      <c r="B62" s="2" t="s">
        <v>71</v>
      </c>
      <c r="C62" s="3">
        <v>42184</v>
      </c>
      <c r="D62" s="7">
        <v>2104</v>
      </c>
      <c r="E62" s="7">
        <f t="shared" si="45"/>
        <v>16832</v>
      </c>
      <c r="F62" s="7">
        <f t="shared" si="46"/>
        <v>91563</v>
      </c>
      <c r="G62" s="6">
        <v>12919.560000000001</v>
      </c>
      <c r="H62" s="6">
        <f t="shared" si="47"/>
        <v>644240.57000000007</v>
      </c>
      <c r="I62" s="10">
        <f t="shared" si="48"/>
        <v>6.14</v>
      </c>
      <c r="J62" s="4">
        <f t="shared" si="49"/>
        <v>1.86148729649936E-3</v>
      </c>
      <c r="K62" s="4">
        <f t="shared" si="50"/>
        <v>8.1009202152742821E-2</v>
      </c>
    </row>
    <row r="63" spans="2:11">
      <c r="B63" s="2" t="s">
        <v>72</v>
      </c>
      <c r="C63" s="3">
        <v>42191</v>
      </c>
      <c r="D63" s="7">
        <v>332</v>
      </c>
      <c r="E63" s="7">
        <f t="shared" si="45"/>
        <v>2656</v>
      </c>
      <c r="F63" s="7">
        <f t="shared" si="46"/>
        <v>91895</v>
      </c>
      <c r="G63" s="6">
        <v>1876.5500000000002</v>
      </c>
      <c r="H63" s="6">
        <f t="shared" si="47"/>
        <v>646117.12000000011</v>
      </c>
      <c r="I63" s="10">
        <f t="shared" si="48"/>
        <v>5.65</v>
      </c>
      <c r="J63" s="4">
        <f t="shared" si="49"/>
        <v>2.9373278632974692E-4</v>
      </c>
      <c r="K63" s="4">
        <f t="shared" si="50"/>
        <v>8.1302934939072563E-2</v>
      </c>
    </row>
    <row r="64" spans="2:11">
      <c r="B64" s="2" t="s">
        <v>73</v>
      </c>
      <c r="C64" s="3">
        <v>42198</v>
      </c>
      <c r="D64" s="7">
        <v>399</v>
      </c>
      <c r="E64" s="7">
        <f t="shared" si="45"/>
        <v>3192</v>
      </c>
      <c r="F64" s="7">
        <f t="shared" si="46"/>
        <v>92294</v>
      </c>
      <c r="G64" s="6">
        <v>2205</v>
      </c>
      <c r="H64" s="6">
        <f t="shared" si="47"/>
        <v>648322.12000000011</v>
      </c>
      <c r="I64" s="10">
        <f t="shared" si="48"/>
        <v>5.53</v>
      </c>
      <c r="J64" s="4">
        <f t="shared" si="49"/>
        <v>3.5301018598062956E-4</v>
      </c>
      <c r="K64" s="4">
        <f t="shared" si="50"/>
        <v>8.1655945125053198E-2</v>
      </c>
    </row>
    <row r="65" spans="2:15">
      <c r="B65" s="2" t="s">
        <v>74</v>
      </c>
      <c r="C65" s="3">
        <v>42205</v>
      </c>
      <c r="D65" s="7">
        <v>862</v>
      </c>
      <c r="E65" s="7">
        <f t="shared" si="45"/>
        <v>6896</v>
      </c>
      <c r="F65" s="7">
        <f t="shared" si="46"/>
        <v>93156</v>
      </c>
      <c r="G65" s="6">
        <v>5091.1899999999996</v>
      </c>
      <c r="H65" s="6">
        <f t="shared" si="47"/>
        <v>653413.31000000006</v>
      </c>
      <c r="I65" s="10">
        <f t="shared" si="48"/>
        <v>5.91</v>
      </c>
      <c r="J65" s="4">
        <f t="shared" si="49"/>
        <v>7.6264355968747543E-4</v>
      </c>
      <c r="K65" s="4">
        <f t="shared" si="50"/>
        <v>8.2418588684740668E-2</v>
      </c>
    </row>
    <row r="66" spans="2:15">
      <c r="B66" s="2" t="s">
        <v>75</v>
      </c>
      <c r="C66" s="3">
        <v>42212</v>
      </c>
      <c r="D66" s="7">
        <v>1003</v>
      </c>
      <c r="E66" s="7">
        <f t="shared" si="45"/>
        <v>8024</v>
      </c>
      <c r="F66" s="7">
        <f t="shared" si="46"/>
        <v>94159</v>
      </c>
      <c r="G66" s="6">
        <v>6146.1999999999989</v>
      </c>
      <c r="H66" s="6">
        <f t="shared" si="47"/>
        <v>659559.51</v>
      </c>
      <c r="I66" s="10">
        <f t="shared" si="48"/>
        <v>6.13</v>
      </c>
      <c r="J66" s="4">
        <f t="shared" si="49"/>
        <v>8.873915201467956E-4</v>
      </c>
      <c r="K66" s="4">
        <f t="shared" si="50"/>
        <v>8.330598020488747E-2</v>
      </c>
    </row>
    <row r="67" spans="2:15">
      <c r="B67" s="2" t="s">
        <v>76</v>
      </c>
      <c r="C67" s="3">
        <v>42219</v>
      </c>
      <c r="D67" s="7">
        <v>701</v>
      </c>
      <c r="E67" s="7">
        <f t="shared" si="45"/>
        <v>5608</v>
      </c>
      <c r="F67" s="7">
        <f t="shared" si="46"/>
        <v>94860</v>
      </c>
      <c r="G67" s="6">
        <v>4304.1399999999994</v>
      </c>
      <c r="H67" s="6">
        <f t="shared" si="47"/>
        <v>663863.65</v>
      </c>
      <c r="I67" s="10">
        <f t="shared" si="48"/>
        <v>6.14</v>
      </c>
      <c r="J67" s="4">
        <f t="shared" si="49"/>
        <v>6.2020085306371256E-4</v>
      </c>
      <c r="K67" s="4">
        <f t="shared" si="50"/>
        <v>8.3926181057951174E-2</v>
      </c>
    </row>
    <row r="68" spans="2:15">
      <c r="B68" s="2" t="s">
        <v>77</v>
      </c>
      <c r="C68" s="3">
        <v>42352</v>
      </c>
      <c r="D68" s="7">
        <v>523</v>
      </c>
      <c r="E68" s="7">
        <f t="shared" si="45"/>
        <v>4184</v>
      </c>
      <c r="F68" s="7">
        <f t="shared" si="46"/>
        <v>95383</v>
      </c>
      <c r="G68" s="6">
        <v>2413.3000000000002</v>
      </c>
      <c r="H68" s="6">
        <f t="shared" si="47"/>
        <v>666276.95000000007</v>
      </c>
      <c r="I68" s="10">
        <f t="shared" si="48"/>
        <v>4.6100000000000003</v>
      </c>
      <c r="J68" s="4">
        <f t="shared" si="49"/>
        <v>4.6271761220017361E-4</v>
      </c>
      <c r="K68" s="4">
        <f t="shared" si="50"/>
        <v>8.4388898670151355E-2</v>
      </c>
    </row>
    <row r="69" spans="2:15">
      <c r="B69" s="2" t="s">
        <v>78</v>
      </c>
      <c r="C69" s="3">
        <v>42359</v>
      </c>
      <c r="D69" s="7">
        <v>1165</v>
      </c>
      <c r="E69" s="7">
        <f t="shared" si="45"/>
        <v>9320</v>
      </c>
      <c r="F69" s="7">
        <f t="shared" si="46"/>
        <v>96548</v>
      </c>
      <c r="G69" s="6">
        <v>5601.96</v>
      </c>
      <c r="H69" s="6">
        <f t="shared" si="47"/>
        <v>671878.91</v>
      </c>
      <c r="I69" s="10">
        <f t="shared" si="48"/>
        <v>4.8099999999999996</v>
      </c>
      <c r="J69" s="4">
        <f t="shared" si="49"/>
        <v>1.0307189640787805E-3</v>
      </c>
      <c r="K69" s="4">
        <f t="shared" si="50"/>
        <v>8.541961763423013E-2</v>
      </c>
    </row>
    <row r="70" spans="2:15">
      <c r="B70" s="2" t="s">
        <v>79</v>
      </c>
      <c r="C70" s="3">
        <v>42366</v>
      </c>
      <c r="D70" s="7">
        <v>583</v>
      </c>
      <c r="E70" s="7">
        <f t="shared" ref="E70:E93" si="51">D70*8</f>
        <v>4664</v>
      </c>
      <c r="F70" s="7">
        <f t="shared" ref="F70:F93" si="52">F69+D70</f>
        <v>97131</v>
      </c>
      <c r="G70" s="6">
        <v>2729.32</v>
      </c>
      <c r="H70" s="6">
        <f t="shared" ref="H70:H93" si="53">H69+G70</f>
        <v>674608.23</v>
      </c>
      <c r="I70" s="10">
        <f t="shared" ref="I70:I93" si="54">ROUND(G70/D70,2)</f>
        <v>4.68</v>
      </c>
      <c r="J70" s="4">
        <f t="shared" ref="J70:J93" si="55">D70/$L$3</f>
        <v>5.158018506935013E-4</v>
      </c>
      <c r="K70" s="4">
        <f t="shared" ref="K70:K93" si="56">F70/$L$3</f>
        <v>8.5935419484923628E-2</v>
      </c>
    </row>
    <row r="71" spans="2:15">
      <c r="B71" s="2" t="s">
        <v>80</v>
      </c>
      <c r="C71" s="3">
        <v>42368</v>
      </c>
      <c r="D71" s="7">
        <v>299</v>
      </c>
      <c r="E71" s="7">
        <f t="shared" si="51"/>
        <v>2392</v>
      </c>
      <c r="F71" s="7">
        <f t="shared" si="52"/>
        <v>97430</v>
      </c>
      <c r="G71" s="6">
        <v>1402.3100000000002</v>
      </c>
      <c r="H71" s="6">
        <f t="shared" si="53"/>
        <v>676010.54</v>
      </c>
      <c r="I71" s="10">
        <f t="shared" si="54"/>
        <v>4.6900000000000004</v>
      </c>
      <c r="J71" s="4">
        <f t="shared" si="55"/>
        <v>2.6453645515841666E-4</v>
      </c>
      <c r="K71" s="4">
        <f t="shared" si="56"/>
        <v>8.6199955940082049E-2</v>
      </c>
    </row>
    <row r="72" spans="2:15">
      <c r="B72" s="2" t="s">
        <v>81</v>
      </c>
      <c r="C72" s="3">
        <v>42380</v>
      </c>
      <c r="D72" s="7">
        <v>672</v>
      </c>
      <c r="E72" s="7">
        <f t="shared" si="51"/>
        <v>5376</v>
      </c>
      <c r="F72" s="7">
        <f t="shared" si="52"/>
        <v>98102</v>
      </c>
      <c r="G72" s="6">
        <v>3171.42</v>
      </c>
      <c r="H72" s="6">
        <f t="shared" si="53"/>
        <v>679181.96000000008</v>
      </c>
      <c r="I72" s="10">
        <f t="shared" si="54"/>
        <v>4.72</v>
      </c>
      <c r="J72" s="4">
        <f t="shared" si="55"/>
        <v>5.9454347112527085E-4</v>
      </c>
      <c r="K72" s="4">
        <f t="shared" si="56"/>
        <v>8.6794499411207315E-2</v>
      </c>
    </row>
    <row r="73" spans="2:15">
      <c r="B73" s="2" t="s">
        <v>82</v>
      </c>
      <c r="C73" s="3">
        <v>42458</v>
      </c>
      <c r="D73" s="7">
        <v>1106</v>
      </c>
      <c r="E73" s="7">
        <f t="shared" si="51"/>
        <v>8848</v>
      </c>
      <c r="F73" s="7">
        <f t="shared" si="52"/>
        <v>99208</v>
      </c>
      <c r="G73" s="6">
        <v>4978.6900000000005</v>
      </c>
      <c r="H73" s="6">
        <f t="shared" si="53"/>
        <v>684160.65</v>
      </c>
      <c r="I73" s="10">
        <f t="shared" si="54"/>
        <v>4.5</v>
      </c>
      <c r="J73" s="4">
        <f t="shared" si="55"/>
        <v>9.7851946289367496E-4</v>
      </c>
      <c r="K73" s="4">
        <f t="shared" si="56"/>
        <v>8.7773018874100994E-2</v>
      </c>
    </row>
    <row r="74" spans="2:15">
      <c r="B74" s="2" t="s">
        <v>83</v>
      </c>
      <c r="C74" s="3">
        <v>42464</v>
      </c>
      <c r="D74" s="7">
        <v>1501</v>
      </c>
      <c r="E74" s="7">
        <f t="shared" si="51"/>
        <v>12008</v>
      </c>
      <c r="F74" s="7">
        <f t="shared" si="52"/>
        <v>100709</v>
      </c>
      <c r="G74" s="6">
        <v>6732.08</v>
      </c>
      <c r="H74" s="6">
        <f t="shared" si="53"/>
        <v>690892.73</v>
      </c>
      <c r="I74" s="10">
        <f t="shared" si="54"/>
        <v>4.49</v>
      </c>
      <c r="J74" s="4">
        <f t="shared" si="55"/>
        <v>1.327990699641416E-3</v>
      </c>
      <c r="K74" s="4">
        <f t="shared" si="56"/>
        <v>8.910100957374241E-2</v>
      </c>
    </row>
    <row r="75" spans="2:15">
      <c r="B75" s="2" t="s">
        <v>84</v>
      </c>
      <c r="C75" s="3">
        <v>42471</v>
      </c>
      <c r="D75" s="7">
        <v>2026</v>
      </c>
      <c r="E75" s="7">
        <f t="shared" si="51"/>
        <v>16208</v>
      </c>
      <c r="F75" s="7">
        <f t="shared" si="52"/>
        <v>102735</v>
      </c>
      <c r="G75" s="6">
        <v>9100.5400000000009</v>
      </c>
      <c r="H75" s="6">
        <f t="shared" si="53"/>
        <v>699993.27</v>
      </c>
      <c r="I75" s="10">
        <f t="shared" si="54"/>
        <v>4.49</v>
      </c>
      <c r="J75" s="4">
        <f t="shared" si="55"/>
        <v>1.7924777864580339E-3</v>
      </c>
      <c r="K75" s="4">
        <f t="shared" si="56"/>
        <v>9.0893487360200448E-2</v>
      </c>
    </row>
    <row r="76" spans="2:15">
      <c r="B76" s="2" t="s">
        <v>85</v>
      </c>
      <c r="C76" s="3">
        <v>42478</v>
      </c>
      <c r="D76" s="7">
        <v>1994</v>
      </c>
      <c r="E76" s="7">
        <f t="shared" si="51"/>
        <v>15952</v>
      </c>
      <c r="F76" s="7">
        <f t="shared" si="52"/>
        <v>104729</v>
      </c>
      <c r="G76" s="6">
        <v>10035.369999999999</v>
      </c>
      <c r="H76" s="6">
        <f t="shared" si="53"/>
        <v>710028.64</v>
      </c>
      <c r="I76" s="10">
        <f t="shared" si="54"/>
        <v>5.03</v>
      </c>
      <c r="J76" s="4">
        <f t="shared" si="55"/>
        <v>1.7641661925949256E-3</v>
      </c>
      <c r="K76" s="4">
        <f t="shared" si="56"/>
        <v>9.2657653552795372E-2</v>
      </c>
    </row>
    <row r="77" spans="2:15">
      <c r="B77" s="2" t="s">
        <v>86</v>
      </c>
      <c r="C77" s="3">
        <v>42485</v>
      </c>
      <c r="D77" s="7">
        <v>3484</v>
      </c>
      <c r="E77" s="7">
        <f t="shared" si="51"/>
        <v>27872</v>
      </c>
      <c r="F77" s="7">
        <f t="shared" si="52"/>
        <v>108213</v>
      </c>
      <c r="G77" s="6">
        <v>19192.240000000002</v>
      </c>
      <c r="H77" s="6">
        <f t="shared" si="53"/>
        <v>729220.88</v>
      </c>
      <c r="I77" s="10">
        <f t="shared" si="54"/>
        <v>5.51</v>
      </c>
      <c r="J77" s="4">
        <f t="shared" si="55"/>
        <v>3.0824247818458982E-3</v>
      </c>
      <c r="K77" s="4">
        <f t="shared" si="56"/>
        <v>9.5740078334641265E-2</v>
      </c>
      <c r="M77" t="s">
        <v>93</v>
      </c>
    </row>
    <row r="78" spans="2:15">
      <c r="B78" s="2" t="s">
        <v>87</v>
      </c>
      <c r="C78" s="3">
        <v>42494</v>
      </c>
      <c r="D78" s="7">
        <v>3849</v>
      </c>
      <c r="E78" s="7">
        <f t="shared" si="51"/>
        <v>30792</v>
      </c>
      <c r="F78" s="7">
        <f t="shared" si="52"/>
        <v>112062</v>
      </c>
      <c r="G78" s="6">
        <v>20898.02</v>
      </c>
      <c r="H78" s="6">
        <f t="shared" si="53"/>
        <v>750118.9</v>
      </c>
      <c r="I78" s="10">
        <f t="shared" si="54"/>
        <v>5.43</v>
      </c>
      <c r="J78" s="4">
        <f t="shared" si="55"/>
        <v>3.4053538993469752E-3</v>
      </c>
      <c r="K78" s="4">
        <f t="shared" si="56"/>
        <v>9.9145432233988251E-2</v>
      </c>
    </row>
    <row r="79" spans="2:15">
      <c r="B79" s="2" t="s">
        <v>88</v>
      </c>
      <c r="C79" s="3">
        <v>42513</v>
      </c>
      <c r="D79" s="7">
        <v>2585</v>
      </c>
      <c r="E79" s="7">
        <f t="shared" si="51"/>
        <v>20680</v>
      </c>
      <c r="F79" s="7">
        <f t="shared" si="52"/>
        <v>114647</v>
      </c>
      <c r="G79" s="6">
        <v>13809.099999999997</v>
      </c>
      <c r="H79" s="6">
        <f t="shared" si="53"/>
        <v>763928</v>
      </c>
      <c r="I79" s="10">
        <f t="shared" si="54"/>
        <v>5.34</v>
      </c>
      <c r="J79" s="4">
        <f t="shared" si="55"/>
        <v>2.2870459417542038E-3</v>
      </c>
      <c r="K79" s="4">
        <f t="shared" si="56"/>
        <v>0.10143247817574245</v>
      </c>
      <c r="M79" t="s">
        <v>90</v>
      </c>
      <c r="N79">
        <v>384807</v>
      </c>
      <c r="O79" s="19">
        <f t="shared" ref="O79:O81" si="57">N79/$L$3</f>
        <v>0.34045310936503287</v>
      </c>
    </row>
    <row r="80" spans="2:15">
      <c r="B80" s="2" t="s">
        <v>89</v>
      </c>
      <c r="C80" s="3">
        <v>42520</v>
      </c>
      <c r="D80" s="7">
        <v>1495</v>
      </c>
      <c r="E80" s="7">
        <f t="shared" si="51"/>
        <v>11960</v>
      </c>
      <c r="F80" s="7">
        <f t="shared" si="52"/>
        <v>116142</v>
      </c>
      <c r="G80" s="6">
        <v>7807.53</v>
      </c>
      <c r="H80" s="6">
        <f t="shared" si="53"/>
        <v>771735.53</v>
      </c>
      <c r="I80" s="10">
        <f t="shared" si="54"/>
        <v>5.22</v>
      </c>
      <c r="J80" s="4">
        <f t="shared" si="55"/>
        <v>1.3226822757920831E-3</v>
      </c>
      <c r="K80" s="4">
        <f t="shared" si="56"/>
        <v>0.10275516045153453</v>
      </c>
      <c r="M80" t="s">
        <v>91</v>
      </c>
      <c r="N80">
        <v>64854</v>
      </c>
      <c r="O80" s="19">
        <f t="shared" si="57"/>
        <v>5.7378753387437968E-2</v>
      </c>
    </row>
    <row r="81" spans="2:15">
      <c r="B81" s="2" t="s">
        <v>97</v>
      </c>
      <c r="C81" s="3">
        <v>42527</v>
      </c>
      <c r="D81" s="7">
        <v>823</v>
      </c>
      <c r="E81" s="7">
        <f t="shared" si="51"/>
        <v>6584</v>
      </c>
      <c r="F81" s="7">
        <f t="shared" si="52"/>
        <v>116965</v>
      </c>
      <c r="G81" s="6">
        <v>4289.08</v>
      </c>
      <c r="H81" s="6">
        <f t="shared" si="53"/>
        <v>776024.61</v>
      </c>
      <c r="I81" s="10">
        <f t="shared" si="54"/>
        <v>5.21</v>
      </c>
      <c r="J81" s="4">
        <f t="shared" si="55"/>
        <v>7.2813880466681238E-4</v>
      </c>
      <c r="K81" s="4">
        <f t="shared" si="56"/>
        <v>0.10348329925620134</v>
      </c>
      <c r="M81" t="s">
        <v>92</v>
      </c>
      <c r="N81" s="18">
        <f>F81</f>
        <v>116965</v>
      </c>
      <c r="O81" s="19">
        <f t="shared" si="57"/>
        <v>0.10348329925620134</v>
      </c>
    </row>
    <row r="82" spans="2:15">
      <c r="B82" s="2"/>
      <c r="C82" s="3"/>
      <c r="D82" s="7"/>
      <c r="E82" s="7">
        <f t="shared" si="51"/>
        <v>0</v>
      </c>
      <c r="F82" s="7">
        <f t="shared" si="52"/>
        <v>116965</v>
      </c>
      <c r="G82" s="6"/>
      <c r="H82" s="6">
        <f t="shared" si="53"/>
        <v>776024.61</v>
      </c>
      <c r="I82" s="10" t="e">
        <f t="shared" si="54"/>
        <v>#DIV/0!</v>
      </c>
      <c r="J82" s="4">
        <f t="shared" si="55"/>
        <v>0</v>
      </c>
      <c r="K82" s="4">
        <f t="shared" si="56"/>
        <v>0.10348329925620134</v>
      </c>
      <c r="M82" t="s">
        <v>94</v>
      </c>
      <c r="N82">
        <f>SUM(N79:N81)</f>
        <v>566626</v>
      </c>
      <c r="O82" s="19">
        <f>N82/$L$3</f>
        <v>0.50131516200867221</v>
      </c>
    </row>
    <row r="83" spans="2:15">
      <c r="B83" s="2"/>
      <c r="C83" s="3"/>
      <c r="D83" s="7"/>
      <c r="E83" s="7">
        <f t="shared" si="51"/>
        <v>0</v>
      </c>
      <c r="F83" s="7">
        <f t="shared" si="52"/>
        <v>116965</v>
      </c>
      <c r="G83" s="6"/>
      <c r="H83" s="6">
        <f t="shared" si="53"/>
        <v>776024.61</v>
      </c>
      <c r="I83" s="10" t="e">
        <f t="shared" si="54"/>
        <v>#DIV/0!</v>
      </c>
      <c r="J83" s="4">
        <f t="shared" si="55"/>
        <v>0</v>
      </c>
      <c r="K83" s="4">
        <f t="shared" si="56"/>
        <v>0.10348329925620134</v>
      </c>
    </row>
    <row r="84" spans="2:15">
      <c r="B84" s="2"/>
      <c r="C84" s="3"/>
      <c r="D84" s="7"/>
      <c r="E84" s="7">
        <f t="shared" si="51"/>
        <v>0</v>
      </c>
      <c r="F84" s="7">
        <f t="shared" si="52"/>
        <v>116965</v>
      </c>
      <c r="G84" s="6"/>
      <c r="H84" s="6">
        <f t="shared" si="53"/>
        <v>776024.61</v>
      </c>
      <c r="I84" s="10" t="e">
        <f t="shared" si="54"/>
        <v>#DIV/0!</v>
      </c>
      <c r="J84" s="4">
        <f t="shared" si="55"/>
        <v>0</v>
      </c>
      <c r="K84" s="4">
        <f t="shared" si="56"/>
        <v>0.10348329925620134</v>
      </c>
      <c r="M84" t="s">
        <v>95</v>
      </c>
      <c r="O84" s="18">
        <f>L3-N81</f>
        <v>1013314</v>
      </c>
    </row>
    <row r="85" spans="2:15">
      <c r="B85" s="2"/>
      <c r="C85" s="3"/>
      <c r="D85" s="7"/>
      <c r="E85" s="7">
        <f t="shared" si="51"/>
        <v>0</v>
      </c>
      <c r="F85" s="7">
        <f t="shared" si="52"/>
        <v>116965</v>
      </c>
      <c r="G85" s="6"/>
      <c r="H85" s="6">
        <f t="shared" si="53"/>
        <v>776024.61</v>
      </c>
      <c r="I85" s="10" t="e">
        <f t="shared" si="54"/>
        <v>#DIV/0!</v>
      </c>
      <c r="J85" s="4">
        <f t="shared" si="55"/>
        <v>0</v>
      </c>
      <c r="K85" s="4">
        <f t="shared" si="56"/>
        <v>0.10348329925620134</v>
      </c>
      <c r="M85" t="s">
        <v>90</v>
      </c>
      <c r="N85">
        <f>N79</f>
        <v>384807</v>
      </c>
      <c r="O85" s="19">
        <f>N85/$O$84</f>
        <v>0.37975099524925149</v>
      </c>
    </row>
    <row r="86" spans="2:15">
      <c r="B86" s="2"/>
      <c r="C86" s="3"/>
      <c r="D86" s="7"/>
      <c r="E86" s="7">
        <f t="shared" si="51"/>
        <v>0</v>
      </c>
      <c r="F86" s="7">
        <f t="shared" si="52"/>
        <v>116965</v>
      </c>
      <c r="G86" s="6"/>
      <c r="H86" s="6">
        <f t="shared" si="53"/>
        <v>776024.61</v>
      </c>
      <c r="I86" s="10" t="e">
        <f t="shared" si="54"/>
        <v>#DIV/0!</v>
      </c>
      <c r="J86" s="4">
        <f t="shared" si="55"/>
        <v>0</v>
      </c>
      <c r="K86" s="4">
        <f t="shared" si="56"/>
        <v>0.10348329925620134</v>
      </c>
      <c r="M86" t="s">
        <v>91</v>
      </c>
      <c r="N86">
        <f>N80</f>
        <v>64854</v>
      </c>
      <c r="O86" s="19">
        <f>N86/$O$84</f>
        <v>6.4001878983217436E-2</v>
      </c>
    </row>
    <row r="87" spans="2:15">
      <c r="B87" s="2"/>
      <c r="C87" s="3"/>
      <c r="D87" s="7"/>
      <c r="E87" s="7">
        <f t="shared" si="51"/>
        <v>0</v>
      </c>
      <c r="F87" s="7">
        <f t="shared" si="52"/>
        <v>116965</v>
      </c>
      <c r="G87" s="6"/>
      <c r="H87" s="6">
        <f t="shared" si="53"/>
        <v>776024.61</v>
      </c>
      <c r="I87" s="10" t="e">
        <f t="shared" si="54"/>
        <v>#DIV/0!</v>
      </c>
      <c r="J87" s="4">
        <f t="shared" si="55"/>
        <v>0</v>
      </c>
      <c r="K87" s="4">
        <f t="shared" si="56"/>
        <v>0.10348329925620134</v>
      </c>
    </row>
    <row r="88" spans="2:15">
      <c r="B88" s="2"/>
      <c r="C88" s="3"/>
      <c r="D88" s="7"/>
      <c r="E88" s="7">
        <f t="shared" si="51"/>
        <v>0</v>
      </c>
      <c r="F88" s="7">
        <f t="shared" si="52"/>
        <v>116965</v>
      </c>
      <c r="G88" s="6"/>
      <c r="H88" s="6">
        <f t="shared" si="53"/>
        <v>776024.61</v>
      </c>
      <c r="I88" s="10" t="e">
        <f t="shared" si="54"/>
        <v>#DIV/0!</v>
      </c>
      <c r="J88" s="4">
        <f t="shared" si="55"/>
        <v>0</v>
      </c>
      <c r="K88" s="4">
        <f t="shared" si="56"/>
        <v>0.10348329925620134</v>
      </c>
      <c r="M88" t="s">
        <v>96</v>
      </c>
    </row>
    <row r="89" spans="2:15">
      <c r="B89" s="2"/>
      <c r="C89" s="3"/>
      <c r="D89" s="7"/>
      <c r="E89" s="7">
        <f t="shared" si="51"/>
        <v>0</v>
      </c>
      <c r="F89" s="7">
        <f t="shared" si="52"/>
        <v>116965</v>
      </c>
      <c r="G89" s="6"/>
      <c r="H89" s="6">
        <f t="shared" si="53"/>
        <v>776024.61</v>
      </c>
      <c r="I89" s="10" t="e">
        <f t="shared" si="54"/>
        <v>#DIV/0!</v>
      </c>
      <c r="J89" s="4">
        <f t="shared" si="55"/>
        <v>0</v>
      </c>
      <c r="K89" s="4">
        <f t="shared" si="56"/>
        <v>0.10348329925620134</v>
      </c>
    </row>
    <row r="90" spans="2:15">
      <c r="B90" s="2"/>
      <c r="C90" s="3"/>
      <c r="D90" s="7"/>
      <c r="E90" s="7">
        <f t="shared" si="51"/>
        <v>0</v>
      </c>
      <c r="F90" s="7">
        <f t="shared" si="52"/>
        <v>116965</v>
      </c>
      <c r="G90" s="6"/>
      <c r="H90" s="6">
        <f t="shared" si="53"/>
        <v>776024.61</v>
      </c>
      <c r="I90" s="10" t="e">
        <f t="shared" si="54"/>
        <v>#DIV/0!</v>
      </c>
      <c r="J90" s="4">
        <f t="shared" si="55"/>
        <v>0</v>
      </c>
      <c r="K90" s="4">
        <f t="shared" si="56"/>
        <v>0.10348329925620134</v>
      </c>
    </row>
    <row r="91" spans="2:15">
      <c r="B91" s="2"/>
      <c r="C91" s="3"/>
      <c r="D91" s="7"/>
      <c r="E91" s="7">
        <f t="shared" si="51"/>
        <v>0</v>
      </c>
      <c r="F91" s="7">
        <f t="shared" si="52"/>
        <v>116965</v>
      </c>
      <c r="G91" s="6"/>
      <c r="H91" s="6">
        <f t="shared" si="53"/>
        <v>776024.61</v>
      </c>
      <c r="I91" s="10" t="e">
        <f t="shared" si="54"/>
        <v>#DIV/0!</v>
      </c>
      <c r="J91" s="4">
        <f t="shared" si="55"/>
        <v>0</v>
      </c>
      <c r="K91" s="4">
        <f t="shared" si="56"/>
        <v>0.10348329925620134</v>
      </c>
    </row>
    <row r="92" spans="2:15">
      <c r="B92" s="2"/>
      <c r="C92" s="3"/>
      <c r="D92" s="7"/>
      <c r="E92" s="7">
        <f t="shared" si="51"/>
        <v>0</v>
      </c>
      <c r="F92" s="7">
        <f t="shared" si="52"/>
        <v>116965</v>
      </c>
      <c r="G92" s="6"/>
      <c r="H92" s="6">
        <f t="shared" si="53"/>
        <v>776024.61</v>
      </c>
      <c r="I92" s="10" t="e">
        <f t="shared" si="54"/>
        <v>#DIV/0!</v>
      </c>
      <c r="J92" s="4">
        <f t="shared" si="55"/>
        <v>0</v>
      </c>
      <c r="K92" s="4">
        <f t="shared" si="56"/>
        <v>0.10348329925620134</v>
      </c>
    </row>
    <row r="93" spans="2:15">
      <c r="B93" s="2"/>
      <c r="C93" s="3"/>
      <c r="D93" s="7"/>
      <c r="E93" s="7">
        <f t="shared" si="51"/>
        <v>0</v>
      </c>
      <c r="F93" s="7">
        <f t="shared" si="52"/>
        <v>116965</v>
      </c>
      <c r="G93" s="6"/>
      <c r="H93" s="6">
        <f t="shared" si="53"/>
        <v>776024.61</v>
      </c>
      <c r="I93" s="10" t="e">
        <f t="shared" si="54"/>
        <v>#DIV/0!</v>
      </c>
      <c r="J93" s="4">
        <f t="shared" si="55"/>
        <v>0</v>
      </c>
      <c r="K93" s="4">
        <f t="shared" si="56"/>
        <v>0.10348329925620134</v>
      </c>
    </row>
    <row r="94" spans="2:15">
      <c r="H94" s="17">
        <f>H93/F93</f>
        <v>6.6346737058094298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Piechowiak, Błażej</dc:creator>
  <cp:lastModifiedBy>b_piechowiak</cp:lastModifiedBy>
  <dcterms:created xsi:type="dcterms:W3CDTF">2013-01-14T15:56:25Z</dcterms:created>
  <dcterms:modified xsi:type="dcterms:W3CDTF">2016-06-07T10:25:02Z</dcterms:modified>
</cp:coreProperties>
</file>